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95" firstSheet="1" activeTab="1"/>
  </bookViews>
  <sheets>
    <sheet name="1 квартал" sheetId="3" state="hidden" r:id="rId1"/>
    <sheet name="2 квартал" sheetId="4" r:id="rId2"/>
  </sheets>
  <calcPr calcId="124519"/>
</workbook>
</file>

<file path=xl/calcChain.xml><?xml version="1.0" encoding="utf-8"?>
<calcChain xmlns="http://schemas.openxmlformats.org/spreadsheetml/2006/main">
  <c r="C26" i="4"/>
  <c r="C34"/>
  <c r="C36" l="1"/>
  <c r="C43" l="1"/>
  <c r="E43" s="1"/>
  <c r="C12" l="1"/>
  <c r="C11"/>
  <c r="C42" i="3" l="1"/>
  <c r="C41"/>
  <c r="E34"/>
  <c r="B42" i="4" l="1"/>
  <c r="B44"/>
  <c r="B43"/>
  <c r="E40"/>
  <c r="E39"/>
  <c r="E38"/>
  <c r="E37"/>
  <c r="E36"/>
  <c r="E34"/>
  <c r="E33"/>
  <c r="E32"/>
  <c r="E31"/>
  <c r="E30"/>
  <c r="C29"/>
  <c r="E29" s="1"/>
  <c r="E28"/>
  <c r="E27"/>
  <c r="E26"/>
  <c r="D25"/>
  <c r="C25"/>
  <c r="E24"/>
  <c r="E23"/>
  <c r="E22"/>
  <c r="E21"/>
  <c r="E20"/>
  <c r="E19"/>
  <c r="D18"/>
  <c r="C15"/>
  <c r="E14"/>
  <c r="E13"/>
  <c r="E12"/>
  <c r="E11"/>
  <c r="C29" i="3"/>
  <c r="C25"/>
  <c r="C18" l="1"/>
  <c r="E25" i="4"/>
  <c r="C18"/>
  <c r="E18" s="1"/>
  <c r="C15" i="3"/>
  <c r="E12"/>
  <c r="E13"/>
  <c r="E14"/>
  <c r="E19"/>
  <c r="E20"/>
  <c r="E21"/>
  <c r="E22"/>
  <c r="E23"/>
  <c r="E24"/>
  <c r="E26"/>
  <c r="E27"/>
  <c r="E28"/>
  <c r="E29"/>
  <c r="E30"/>
  <c r="E31"/>
  <c r="E32"/>
  <c r="E33"/>
  <c r="E35"/>
  <c r="E36"/>
  <c r="E37"/>
  <c r="E38"/>
  <c r="E39"/>
  <c r="E11"/>
  <c r="D25"/>
  <c r="E25" s="1"/>
  <c r="D18"/>
  <c r="C41" i="4" l="1"/>
  <c r="E18" i="3"/>
  <c r="C40"/>
  <c r="E40" s="1"/>
  <c r="E41" i="4" l="1"/>
  <c r="C42"/>
  <c r="E42" l="1"/>
</calcChain>
</file>

<file path=xl/sharedStrings.xml><?xml version="1.0" encoding="utf-8"?>
<sst xmlns="http://schemas.openxmlformats.org/spreadsheetml/2006/main" count="91" uniqueCount="50">
  <si>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</si>
  <si>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</si>
  <si>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</si>
  <si>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</si>
  <si>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</si>
  <si>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</si>
  <si>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</si>
  <si>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</si>
  <si>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</si>
  <si>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</si>
  <si>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</si>
  <si>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</si>
  <si>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Получено доходов от использования общего имущества дома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</si>
  <si>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</si>
  <si>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</si>
  <si>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</si>
  <si>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</si>
  <si>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 xml:space="preserve">Вывоз и утилизация ТБО </t>
  </si>
  <si>
    <t>Вывоз крупногабаритного мусора</t>
  </si>
  <si>
    <t>ТО газовых сетей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</si>
  <si>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</si>
  <si>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</si>
  <si>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</si>
  <si>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</si>
  <si>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</si>
  <si>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</si>
  <si>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</si>
  <si>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</si>
  <si>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</si>
  <si>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</si>
  <si>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</si>
  <si>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</si>
  <si>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 xml:space="preserve">Оплачено собственниками 
</t>
  </si>
  <si>
    <t>Общеэксплуатац. Расходы</t>
  </si>
  <si>
    <t>Задолженность по ст."Содержание"</t>
  </si>
  <si>
    <t>Затраты на работы по тек.ремонту, в т.ч.</t>
  </si>
  <si>
    <t>Получено доходов от повыш.к-тов</t>
  </si>
  <si>
    <t>Благоустройство двора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</si>
  <si>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на соцнужды)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</si>
  <si>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Задолженность по коммун. услугам</t>
  </si>
  <si>
    <t>ОТЧЕТ  управляющей ООО "Управляющая компания Уютный Дом"
о выполненых работах и предоставленных услугах по многоквартирному дому по адресу: г. Брянск,
ул. 22 Съезда КПСС, д. № 51  за 1 квартал  2018 год</t>
  </si>
  <si>
    <t>Всего за 2017 год</t>
  </si>
  <si>
    <t>ИТОГО ДОХОДОВ</t>
  </si>
  <si>
    <t>Остаток неиспользованных средств за 1 кв.18г.</t>
  </si>
  <si>
    <t>ОТЧЕТ  управляющей ООО "Управляющая компания Уютный Дом"
о выполненых работах и предоставленных услугах по многоквартирному дому по адресу: г. Брянск,
ул. 22 Съезда КПСС, д. № 51  за 2 квартал  2018 год</t>
  </si>
  <si>
    <t>Всего за 1кв. 2018 год</t>
  </si>
  <si>
    <t>Остаток неиспользованных средств за 2 кв.18г.</t>
  </si>
  <si>
    <t>Остаток неиспользованных средств на 01.04.18.</t>
  </si>
  <si>
    <t>Остаток неиспользованных средств на 01.07.18.</t>
  </si>
  <si>
    <t>Налог УСН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</si>
</sst>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3" xfId="0" applyFont="1" applyBorder="1" applyAlignment="1">
      <alignment wrapText="1"/>
    </xf>
    <xf numFmtId="0" fontId="5" fillId="0" borderId="13" xfId="0" applyFont="1" applyBorder="1" applyAlignment="1"/>
    <xf numFmtId="0" fontId="5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5" fillId="0" borderId="14" xfId="0" applyFont="1" applyBorder="1"/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0" fontId="1" fillId="0" borderId="14" xfId="0" applyFont="1" applyBorder="1"/>
    <xf numFmtId="0" fontId="6" fillId="0" borderId="14" xfId="0" applyFont="1" applyBorder="1" applyAlignment="1">
      <alignment vertical="center" wrapText="1"/>
    </xf>
    <xf numFmtId="0" fontId="0" fillId="0" borderId="14" xfId="0" applyBorder="1"/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/>
    </xf>
    <xf numFmtId="4" fontId="1" fillId="0" borderId="14" xfId="0" applyNumberFormat="1" applyFont="1" applyBorder="1"/>
    <xf numFmtId="4" fontId="3" fillId="0" borderId="14" xfId="0" applyNumberFormat="1" applyFont="1" applyBorder="1" applyAlignment="1">
      <alignment vertical="center"/>
    </xf>
    <xf numFmtId="0" fontId="7" fillId="0" borderId="7" xfId="0" applyFont="1" applyBorder="1"/>
    <xf numFmtId="2" fontId="5" fillId="0" borderId="14" xfId="0" applyNumberFormat="1" applyFont="1" applyBorder="1"/>
    <xf numFmtId="2" fontId="1" fillId="0" borderId="14" xfId="0" applyNumberFormat="1" applyFont="1" applyBorder="1"/>
    <xf numFmtId="2" fontId="5" fillId="0" borderId="14" xfId="0" applyNumberFormat="1" applyFont="1" applyFill="1" applyBorder="1"/>
    <xf numFmtId="2" fontId="5" fillId="0" borderId="0" xfId="0" applyNumberFormat="1" applyFont="1"/>
    <xf numFmtId="0" fontId="5" fillId="0" borderId="9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/>
    <xf numFmtId="0" fontId="4" fillId="0" borderId="16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opLeftCell="A24" zoomScale="130" zoomScaleNormal="130" workbookViewId="0">
      <selection activeCell="C37" sqref="C37"/>
    </sheetView>
  </sheetViews>
  <sheetFormatPr defaultRowHeight="15"/>
  <cols>
    <col min="1" max="1" width="44.85546875" customWidth="1"/>
    <col min="2" max="2" width="10.42578125" hidden="1" customWidth="1"/>
    <col min="3" max="3" width="11" customWidth="1"/>
    <col min="4" max="4" width="9.140625" customWidth="1"/>
    <col min="5" max="5" width="11.5703125" customWidth="1"/>
  </cols>
  <sheetData>
    <row r="1" spans="1:5" ht="36" customHeight="1" thickBot="1">
      <c r="A1" s="39" t="s">
        <v>40</v>
      </c>
      <c r="B1" s="39"/>
      <c r="C1" s="40"/>
      <c r="D1" s="40"/>
      <c r="E1" s="40"/>
    </row>
    <row r="2" spans="1:5">
      <c r="A2" s="41" t="s">
        <v>0</v>
      </c>
      <c r="B2" s="42"/>
      <c r="C2" s="43"/>
      <c r="D2" s="44" t="s">
        <v>1</v>
      </c>
      <c r="E2" s="45"/>
    </row>
    <row r="3" spans="1:5" ht="12.75" customHeight="1">
      <c r="A3" s="32" t="s">
        <v>2</v>
      </c>
      <c r="B3" s="33"/>
      <c r="C3" s="34"/>
      <c r="D3" s="35">
        <v>9625.2000000000007</v>
      </c>
      <c r="E3" s="36"/>
    </row>
    <row r="4" spans="1:5" ht="12.75" customHeight="1">
      <c r="A4" s="32" t="s">
        <v>3</v>
      </c>
      <c r="B4" s="33"/>
      <c r="C4" s="34"/>
      <c r="D4" s="35">
        <v>62.8</v>
      </c>
      <c r="E4" s="36"/>
    </row>
    <row r="5" spans="1:5" ht="13.5" customHeight="1">
      <c r="A5" s="32" t="s">
        <v>4</v>
      </c>
      <c r="B5" s="33"/>
      <c r="C5" s="34"/>
      <c r="D5" s="35">
        <v>1067</v>
      </c>
      <c r="E5" s="36"/>
    </row>
    <row r="6" spans="1:5" ht="12.75" customHeight="1">
      <c r="A6" s="32" t="s">
        <v>5</v>
      </c>
      <c r="B6" s="33"/>
      <c r="C6" s="34"/>
      <c r="D6" s="37"/>
      <c r="E6" s="38"/>
    </row>
    <row r="7" spans="1:5" ht="13.5" customHeight="1">
      <c r="A7" s="32" t="s">
        <v>6</v>
      </c>
      <c r="B7" s="33"/>
      <c r="C7" s="34"/>
      <c r="D7" s="35">
        <v>420</v>
      </c>
      <c r="E7" s="36"/>
    </row>
    <row r="8" spans="1:5" ht="15" customHeight="1" thickBot="1">
      <c r="A8" s="27" t="s">
        <v>7</v>
      </c>
      <c r="B8" s="28"/>
      <c r="C8" s="29"/>
      <c r="D8" s="30">
        <v>21.28</v>
      </c>
      <c r="E8" s="31"/>
    </row>
    <row r="9" spans="1:5" ht="3.75" customHeight="1">
      <c r="A9" s="1"/>
      <c r="B9" s="1"/>
      <c r="C9" s="2"/>
      <c r="D9" s="2"/>
      <c r="E9" s="2"/>
    </row>
    <row r="10" spans="1:5" ht="33" customHeight="1">
      <c r="A10" s="3"/>
      <c r="B10" s="19" t="s">
        <v>41</v>
      </c>
      <c r="C10" s="4" t="s">
        <v>8</v>
      </c>
      <c r="D10" s="4" t="s">
        <v>9</v>
      </c>
      <c r="E10" s="5" t="s">
        <v>10</v>
      </c>
    </row>
    <row r="11" spans="1:5" ht="15" customHeight="1">
      <c r="A11" s="6" t="s">
        <v>11</v>
      </c>
      <c r="B11" s="6"/>
      <c r="C11" s="7">
        <v>600394.77</v>
      </c>
      <c r="D11" s="7"/>
      <c r="E11" s="7">
        <f>C11+D11</f>
        <v>600394.77</v>
      </c>
    </row>
    <row r="12" spans="1:5" ht="12.75" customHeight="1">
      <c r="A12" s="6" t="s">
        <v>32</v>
      </c>
      <c r="B12" s="6"/>
      <c r="C12" s="22">
        <v>609303.68999999994</v>
      </c>
      <c r="D12" s="7"/>
      <c r="E12" s="7">
        <f t="shared" ref="E12:E40" si="0">C12+D12</f>
        <v>609303.68999999994</v>
      </c>
    </row>
    <row r="13" spans="1:5" ht="14.25" customHeight="1">
      <c r="A13" s="6" t="s">
        <v>12</v>
      </c>
      <c r="B13" s="6"/>
      <c r="C13" s="7">
        <v>9500</v>
      </c>
      <c r="D13" s="7"/>
      <c r="E13" s="7">
        <f t="shared" si="0"/>
        <v>9500</v>
      </c>
    </row>
    <row r="14" spans="1:5" ht="15" customHeight="1">
      <c r="A14" s="6" t="s">
        <v>36</v>
      </c>
      <c r="B14" s="6"/>
      <c r="C14" s="7">
        <v>28867</v>
      </c>
      <c r="D14" s="7"/>
      <c r="E14" s="7">
        <f t="shared" si="0"/>
        <v>28867</v>
      </c>
    </row>
    <row r="15" spans="1:5" ht="15" customHeight="1">
      <c r="A15" s="6" t="s">
        <v>42</v>
      </c>
      <c r="B15" s="6"/>
      <c r="C15" s="14">
        <f>C12+C13+C14</f>
        <v>647670.68999999994</v>
      </c>
      <c r="D15" s="7"/>
      <c r="E15" s="7"/>
    </row>
    <row r="16" spans="1:5" ht="12" hidden="1" customHeight="1">
      <c r="A16" s="6"/>
      <c r="B16" s="6"/>
      <c r="C16" s="7"/>
      <c r="D16" s="7"/>
      <c r="E16" s="7"/>
    </row>
    <row r="17" spans="1:5" hidden="1">
      <c r="A17" s="6"/>
      <c r="B17" s="6"/>
      <c r="C17" s="7"/>
      <c r="D17" s="7"/>
      <c r="E17" s="7"/>
    </row>
    <row r="18" spans="1:5">
      <c r="A18" s="8" t="s">
        <v>13</v>
      </c>
      <c r="B18" s="8"/>
      <c r="C18" s="14">
        <f>C19+C20+C21+C22+C23+C24+C25+C29+C33+C35+C36+C37+C38+C39+C34</f>
        <v>487069.28</v>
      </c>
      <c r="D18" s="7">
        <f>SUM(D19:D24)</f>
        <v>0</v>
      </c>
      <c r="E18" s="7">
        <f t="shared" si="0"/>
        <v>487069.28</v>
      </c>
    </row>
    <row r="19" spans="1:5" ht="13.5" customHeight="1">
      <c r="A19" s="9" t="s">
        <v>14</v>
      </c>
      <c r="B19" s="9"/>
      <c r="C19" s="7">
        <v>76791</v>
      </c>
      <c r="D19" s="7"/>
      <c r="E19" s="7">
        <f t="shared" si="0"/>
        <v>76791</v>
      </c>
    </row>
    <row r="20" spans="1:5" ht="12.75" customHeight="1">
      <c r="A20" s="9" t="s">
        <v>15</v>
      </c>
      <c r="B20" s="9"/>
      <c r="C20" s="7">
        <v>0</v>
      </c>
      <c r="D20" s="7"/>
      <c r="E20" s="7">
        <f t="shared" si="0"/>
        <v>0</v>
      </c>
    </row>
    <row r="21" spans="1:5" ht="13.5" customHeight="1">
      <c r="A21" s="9" t="s">
        <v>16</v>
      </c>
      <c r="B21" s="9"/>
      <c r="C21" s="7">
        <v>0</v>
      </c>
      <c r="D21" s="7"/>
      <c r="E21" s="7">
        <f t="shared" si="0"/>
        <v>0</v>
      </c>
    </row>
    <row r="22" spans="1:5" ht="14.25" customHeight="1">
      <c r="A22" s="10" t="s">
        <v>17</v>
      </c>
      <c r="B22" s="10"/>
      <c r="C22" s="7">
        <v>32619.39</v>
      </c>
      <c r="D22" s="7"/>
      <c r="E22" s="7">
        <f t="shared" si="0"/>
        <v>32619.39</v>
      </c>
    </row>
    <row r="23" spans="1:5" ht="12" customHeight="1">
      <c r="A23" s="10" t="s">
        <v>18</v>
      </c>
      <c r="B23" s="10"/>
      <c r="C23" s="7">
        <v>0</v>
      </c>
      <c r="D23" s="7"/>
      <c r="E23" s="7">
        <f t="shared" si="0"/>
        <v>0</v>
      </c>
    </row>
    <row r="24" spans="1:5" ht="13.5" customHeight="1">
      <c r="A24" s="9" t="s">
        <v>19</v>
      </c>
      <c r="B24" s="9"/>
      <c r="C24" s="7">
        <v>0</v>
      </c>
      <c r="D24" s="7"/>
      <c r="E24" s="7">
        <f t="shared" si="0"/>
        <v>0</v>
      </c>
    </row>
    <row r="25" spans="1:5" ht="39" customHeight="1">
      <c r="A25" s="6" t="s">
        <v>38</v>
      </c>
      <c r="B25" s="6"/>
      <c r="C25" s="14">
        <f>C26+C27+C28</f>
        <v>100968</v>
      </c>
      <c r="D25" s="7">
        <f>SUM(D26:D28)</f>
        <v>0</v>
      </c>
      <c r="E25" s="7">
        <f t="shared" si="0"/>
        <v>100968</v>
      </c>
    </row>
    <row r="26" spans="1:5" ht="24.75" customHeight="1">
      <c r="A26" s="18" t="s">
        <v>20</v>
      </c>
      <c r="B26" s="18"/>
      <c r="C26" s="7">
        <v>40267</v>
      </c>
      <c r="D26" s="7"/>
      <c r="E26" s="7">
        <f t="shared" si="0"/>
        <v>40267</v>
      </c>
    </row>
    <row r="27" spans="1:5" ht="23.25" customHeight="1">
      <c r="A27" s="10" t="s">
        <v>21</v>
      </c>
      <c r="B27" s="10"/>
      <c r="C27" s="7">
        <v>25242</v>
      </c>
      <c r="D27" s="7"/>
      <c r="E27" s="7">
        <f t="shared" si="0"/>
        <v>25242</v>
      </c>
    </row>
    <row r="28" spans="1:5" ht="22.5" customHeight="1">
      <c r="A28" s="10" t="s">
        <v>22</v>
      </c>
      <c r="B28" s="10"/>
      <c r="C28" s="7">
        <v>35459</v>
      </c>
      <c r="D28" s="7"/>
      <c r="E28" s="7">
        <f t="shared" si="0"/>
        <v>35459</v>
      </c>
    </row>
    <row r="29" spans="1:5" ht="17.25" customHeight="1">
      <c r="A29" s="6" t="s">
        <v>35</v>
      </c>
      <c r="B29" s="6"/>
      <c r="C29" s="14">
        <f>C30+C31+C32</f>
        <v>81603.89</v>
      </c>
      <c r="D29" s="7"/>
      <c r="E29" s="7">
        <f t="shared" si="0"/>
        <v>81603.89</v>
      </c>
    </row>
    <row r="30" spans="1:5">
      <c r="A30" s="9" t="s">
        <v>24</v>
      </c>
      <c r="B30" s="9"/>
      <c r="C30" s="7">
        <v>1311.72</v>
      </c>
      <c r="D30" s="7"/>
      <c r="E30" s="7">
        <f t="shared" si="0"/>
        <v>1311.72</v>
      </c>
    </row>
    <row r="31" spans="1:5">
      <c r="A31" s="10" t="s">
        <v>28</v>
      </c>
      <c r="B31" s="10"/>
      <c r="C31" s="7">
        <v>8520</v>
      </c>
      <c r="D31" s="7"/>
      <c r="E31" s="7">
        <f t="shared" si="0"/>
        <v>8520</v>
      </c>
    </row>
    <row r="32" spans="1:5" ht="26.25" customHeight="1">
      <c r="A32" s="17" t="s">
        <v>26</v>
      </c>
      <c r="B32" s="17"/>
      <c r="C32" s="7">
        <v>71772.17</v>
      </c>
      <c r="D32" s="7"/>
      <c r="E32" s="7">
        <f t="shared" si="0"/>
        <v>71772.17</v>
      </c>
    </row>
    <row r="33" spans="1:5" ht="15.75" customHeight="1">
      <c r="A33" s="8" t="s">
        <v>33</v>
      </c>
      <c r="B33" s="8"/>
      <c r="C33" s="7">
        <v>16726.2</v>
      </c>
      <c r="D33" s="7"/>
      <c r="E33" s="7">
        <f t="shared" si="0"/>
        <v>16726.2</v>
      </c>
    </row>
    <row r="34" spans="1:5" ht="15.75" customHeight="1">
      <c r="A34" s="8" t="s">
        <v>49</v>
      </c>
      <c r="B34" s="8"/>
      <c r="C34" s="7">
        <v>25586</v>
      </c>
      <c r="D34" s="7"/>
      <c r="E34" s="7">
        <f t="shared" si="0"/>
        <v>25586</v>
      </c>
    </row>
    <row r="35" spans="1:5" ht="18" customHeight="1">
      <c r="A35" s="8" t="s">
        <v>25</v>
      </c>
      <c r="B35" s="8"/>
      <c r="C35" s="7">
        <v>2884.8</v>
      </c>
      <c r="D35" s="7"/>
      <c r="E35" s="7">
        <f t="shared" si="0"/>
        <v>2884.8</v>
      </c>
    </row>
    <row r="36" spans="1:5" ht="13.5" customHeight="1">
      <c r="A36" s="8" t="s">
        <v>23</v>
      </c>
      <c r="B36" s="8"/>
      <c r="C36" s="7">
        <v>23541</v>
      </c>
      <c r="D36" s="7"/>
      <c r="E36" s="7">
        <f t="shared" si="0"/>
        <v>23541</v>
      </c>
    </row>
    <row r="37" spans="1:5" ht="16.5" customHeight="1">
      <c r="A37" s="6" t="s">
        <v>29</v>
      </c>
      <c r="B37" s="6"/>
      <c r="C37" s="7">
        <v>120079</v>
      </c>
      <c r="D37" s="15"/>
      <c r="E37" s="7">
        <f t="shared" si="0"/>
        <v>120079</v>
      </c>
    </row>
    <row r="38" spans="1:5">
      <c r="A38" s="6" t="s">
        <v>31</v>
      </c>
      <c r="B38" s="6"/>
      <c r="C38" s="7">
        <v>4700</v>
      </c>
      <c r="D38" s="16"/>
      <c r="E38" s="7">
        <f t="shared" si="0"/>
        <v>4700</v>
      </c>
    </row>
    <row r="39" spans="1:5">
      <c r="A39" s="6" t="s">
        <v>30</v>
      </c>
      <c r="B39" s="6"/>
      <c r="C39" s="7">
        <v>1570</v>
      </c>
      <c r="D39" s="16"/>
      <c r="E39" s="7">
        <f t="shared" si="0"/>
        <v>1570</v>
      </c>
    </row>
    <row r="40" spans="1:5">
      <c r="A40" s="8" t="s">
        <v>43</v>
      </c>
      <c r="B40" s="8"/>
      <c r="C40" s="20">
        <f>C15-C18</f>
        <v>160601.40999999992</v>
      </c>
      <c r="D40" s="16"/>
      <c r="E40" s="7">
        <f t="shared" si="0"/>
        <v>160601.40999999992</v>
      </c>
    </row>
    <row r="41" spans="1:5">
      <c r="A41" s="8" t="s">
        <v>47</v>
      </c>
      <c r="B41" s="8">
        <v>-289869.19</v>
      </c>
      <c r="C41" s="20">
        <f>C40+B41</f>
        <v>-129267.78000000009</v>
      </c>
      <c r="D41" s="16"/>
      <c r="E41" s="7"/>
    </row>
    <row r="42" spans="1:5">
      <c r="A42" s="6" t="s">
        <v>34</v>
      </c>
      <c r="B42" s="8">
        <v>51518.99</v>
      </c>
      <c r="C42" s="11">
        <f>C11-C12+B42</f>
        <v>42610.070000000072</v>
      </c>
      <c r="D42" s="16"/>
      <c r="E42" s="7"/>
    </row>
    <row r="43" spans="1:5">
      <c r="A43" s="6" t="s">
        <v>39</v>
      </c>
      <c r="B43" s="8">
        <v>124933.55</v>
      </c>
      <c r="C43" s="11">
        <v>153719.04999999999</v>
      </c>
      <c r="D43" s="16"/>
      <c r="E43" s="16"/>
    </row>
    <row r="44" spans="1:5" ht="75">
      <c r="A44" s="13" t="s">
        <v>27</v>
      </c>
      <c r="B44" s="13"/>
      <c r="C44" s="12"/>
    </row>
  </sheetData>
  <mergeCells count="15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tabSelected="1" zoomScale="130" zoomScaleNormal="130" workbookViewId="0">
      <selection activeCell="A18" sqref="A18"/>
    </sheetView>
  </sheetViews>
  <sheetFormatPr defaultRowHeight="15"/>
  <cols>
    <col min="1" max="1" width="50" customWidth="1"/>
    <col min="2" max="2" width="19.85546875" hidden="1" customWidth="1"/>
    <col min="3" max="3" width="10.85546875" customWidth="1"/>
    <col min="4" max="4" width="11.42578125" customWidth="1"/>
    <col min="5" max="5" width="11.5703125" customWidth="1"/>
  </cols>
  <sheetData>
    <row r="1" spans="1:5" ht="36" customHeight="1" thickBot="1">
      <c r="A1" s="39" t="s">
        <v>44</v>
      </c>
      <c r="B1" s="39"/>
      <c r="C1" s="40"/>
      <c r="D1" s="40"/>
      <c r="E1" s="40"/>
    </row>
    <row r="2" spans="1:5">
      <c r="A2" s="41" t="s">
        <v>0</v>
      </c>
      <c r="B2" s="42"/>
      <c r="C2" s="43"/>
      <c r="D2" s="44" t="s">
        <v>1</v>
      </c>
      <c r="E2" s="45"/>
    </row>
    <row r="3" spans="1:5" ht="12.75" customHeight="1">
      <c r="A3" s="32" t="s">
        <v>2</v>
      </c>
      <c r="B3" s="33"/>
      <c r="C3" s="34"/>
      <c r="D3" s="35">
        <v>9625.2000000000007</v>
      </c>
      <c r="E3" s="36"/>
    </row>
    <row r="4" spans="1:5" ht="12.75" customHeight="1">
      <c r="A4" s="32" t="s">
        <v>3</v>
      </c>
      <c r="B4" s="33"/>
      <c r="C4" s="34"/>
      <c r="D4" s="35">
        <v>62.8</v>
      </c>
      <c r="E4" s="36"/>
    </row>
    <row r="5" spans="1:5" ht="13.5" customHeight="1">
      <c r="A5" s="32" t="s">
        <v>4</v>
      </c>
      <c r="B5" s="33"/>
      <c r="C5" s="34"/>
      <c r="D5" s="35">
        <v>1067</v>
      </c>
      <c r="E5" s="36"/>
    </row>
    <row r="6" spans="1:5" ht="12.75" customHeight="1">
      <c r="A6" s="32" t="s">
        <v>5</v>
      </c>
      <c r="B6" s="33"/>
      <c r="C6" s="34"/>
      <c r="D6" s="37"/>
      <c r="E6" s="38"/>
    </row>
    <row r="7" spans="1:5" ht="13.5" customHeight="1">
      <c r="A7" s="32" t="s">
        <v>6</v>
      </c>
      <c r="B7" s="33"/>
      <c r="C7" s="34"/>
      <c r="D7" s="35">
        <v>420</v>
      </c>
      <c r="E7" s="36"/>
    </row>
    <row r="8" spans="1:5" ht="15" customHeight="1" thickBot="1">
      <c r="A8" s="27" t="s">
        <v>7</v>
      </c>
      <c r="B8" s="28"/>
      <c r="C8" s="29"/>
      <c r="D8" s="30">
        <v>21.28</v>
      </c>
      <c r="E8" s="31"/>
    </row>
    <row r="9" spans="1:5" ht="3.75" customHeight="1">
      <c r="A9" s="1"/>
      <c r="B9" s="1"/>
      <c r="C9" s="2"/>
      <c r="D9" s="2"/>
      <c r="E9" s="2"/>
    </row>
    <row r="10" spans="1:5" ht="33" customHeight="1">
      <c r="A10" s="3"/>
      <c r="B10" s="19" t="s">
        <v>45</v>
      </c>
      <c r="C10" s="4" t="s">
        <v>8</v>
      </c>
      <c r="D10" s="4" t="s">
        <v>9</v>
      </c>
      <c r="E10" s="5" t="s">
        <v>10</v>
      </c>
    </row>
    <row r="11" spans="1:5" ht="15" customHeight="1">
      <c r="A11" s="6" t="s">
        <v>11</v>
      </c>
      <c r="B11" s="6"/>
      <c r="C11" s="23">
        <f>3713.55+596685.48</f>
        <v>600399.03</v>
      </c>
      <c r="D11" s="7"/>
      <c r="E11" s="7">
        <f>C11+D11</f>
        <v>600399.03</v>
      </c>
    </row>
    <row r="12" spans="1:5" ht="12.75" customHeight="1">
      <c r="A12" s="6" t="s">
        <v>32</v>
      </c>
      <c r="B12" s="6"/>
      <c r="C12" s="23">
        <f>581125.01+4951.4</f>
        <v>586076.41</v>
      </c>
      <c r="D12" s="7"/>
      <c r="E12" s="7">
        <f t="shared" ref="E12:E43" si="0">C12+D12</f>
        <v>586076.41</v>
      </c>
    </row>
    <row r="13" spans="1:5" ht="14.25" customHeight="1">
      <c r="A13" s="6" t="s">
        <v>12</v>
      </c>
      <c r="B13" s="6"/>
      <c r="C13" s="23">
        <v>8800</v>
      </c>
      <c r="D13" s="7"/>
      <c r="E13" s="7">
        <f t="shared" si="0"/>
        <v>8800</v>
      </c>
    </row>
    <row r="14" spans="1:5" ht="15" customHeight="1">
      <c r="A14" s="6" t="s">
        <v>36</v>
      </c>
      <c r="B14" s="6"/>
      <c r="C14" s="23">
        <v>26990.38</v>
      </c>
      <c r="D14" s="7"/>
      <c r="E14" s="7">
        <f t="shared" si="0"/>
        <v>26990.38</v>
      </c>
    </row>
    <row r="15" spans="1:5" ht="15" customHeight="1">
      <c r="A15" s="6" t="s">
        <v>42</v>
      </c>
      <c r="B15" s="6"/>
      <c r="C15" s="24">
        <f>C12+C13+C14</f>
        <v>621866.79</v>
      </c>
      <c r="D15" s="7"/>
      <c r="E15" s="7"/>
    </row>
    <row r="16" spans="1:5" ht="12" hidden="1" customHeight="1">
      <c r="A16" s="6"/>
      <c r="B16" s="6"/>
      <c r="C16" s="23"/>
      <c r="D16" s="7"/>
      <c r="E16" s="7"/>
    </row>
    <row r="17" spans="1:5" hidden="1">
      <c r="A17" s="6"/>
      <c r="B17" s="6"/>
      <c r="C17" s="23"/>
      <c r="D17" s="7"/>
      <c r="E17" s="7"/>
    </row>
    <row r="18" spans="1:5">
      <c r="A18" s="8" t="s">
        <v>13</v>
      </c>
      <c r="B18" s="8"/>
      <c r="C18" s="24">
        <f>C19+C20+C21+C22+C23+C24+C25+C29+C33+C34+C36+C37+C38+C39+C40+C35</f>
        <v>520205.47000000003</v>
      </c>
      <c r="D18" s="7">
        <f>SUM(D19:D24)</f>
        <v>0</v>
      </c>
      <c r="E18" s="7">
        <f t="shared" si="0"/>
        <v>520205.47000000003</v>
      </c>
    </row>
    <row r="19" spans="1:5" ht="13.5" customHeight="1">
      <c r="A19" s="9" t="s">
        <v>14</v>
      </c>
      <c r="B19" s="9"/>
      <c r="C19" s="23">
        <v>76791</v>
      </c>
      <c r="D19" s="7"/>
      <c r="E19" s="7">
        <f t="shared" si="0"/>
        <v>76791</v>
      </c>
    </row>
    <row r="20" spans="1:5" ht="12.75" customHeight="1">
      <c r="A20" s="9" t="s">
        <v>15</v>
      </c>
      <c r="B20" s="9"/>
      <c r="C20" s="23">
        <v>2300</v>
      </c>
      <c r="D20" s="7"/>
      <c r="E20" s="7">
        <f t="shared" si="0"/>
        <v>2300</v>
      </c>
    </row>
    <row r="21" spans="1:5" ht="13.5" customHeight="1">
      <c r="A21" s="9" t="s">
        <v>16</v>
      </c>
      <c r="B21" s="9"/>
      <c r="C21" s="23">
        <v>11040</v>
      </c>
      <c r="D21" s="7"/>
      <c r="E21" s="7">
        <f t="shared" si="0"/>
        <v>11040</v>
      </c>
    </row>
    <row r="22" spans="1:5" ht="14.25" customHeight="1">
      <c r="A22" s="10" t="s">
        <v>17</v>
      </c>
      <c r="B22" s="10"/>
      <c r="C22" s="23">
        <v>32619.39</v>
      </c>
      <c r="D22" s="7"/>
      <c r="E22" s="7">
        <f t="shared" si="0"/>
        <v>32619.39</v>
      </c>
    </row>
    <row r="23" spans="1:5" ht="12" customHeight="1">
      <c r="A23" s="10" t="s">
        <v>18</v>
      </c>
      <c r="B23" s="10"/>
      <c r="C23" s="23">
        <v>0</v>
      </c>
      <c r="D23" s="7"/>
      <c r="E23" s="7">
        <f t="shared" si="0"/>
        <v>0</v>
      </c>
    </row>
    <row r="24" spans="1:5" ht="13.5" customHeight="1">
      <c r="A24" s="9" t="s">
        <v>19</v>
      </c>
      <c r="B24" s="9"/>
      <c r="C24" s="23">
        <v>0</v>
      </c>
      <c r="D24" s="7"/>
      <c r="E24" s="7">
        <f t="shared" si="0"/>
        <v>0</v>
      </c>
    </row>
    <row r="25" spans="1:5" ht="39" customHeight="1">
      <c r="A25" s="6" t="s">
        <v>38</v>
      </c>
      <c r="B25" s="6"/>
      <c r="C25" s="24">
        <f>C26+C27+C28</f>
        <v>108876.15</v>
      </c>
      <c r="D25" s="7">
        <f>SUM(D26:D28)</f>
        <v>0</v>
      </c>
      <c r="E25" s="7">
        <f t="shared" si="0"/>
        <v>108876.15</v>
      </c>
    </row>
    <row r="26" spans="1:5" ht="24.75" customHeight="1">
      <c r="A26" s="18" t="s">
        <v>20</v>
      </c>
      <c r="B26" s="18"/>
      <c r="C26" s="23">
        <f>38318.75+11058.4</f>
        <v>49377.15</v>
      </c>
      <c r="D26" s="7"/>
      <c r="E26" s="7">
        <f t="shared" si="0"/>
        <v>49377.15</v>
      </c>
    </row>
    <row r="27" spans="1:5" ht="23.25" customHeight="1">
      <c r="A27" s="10" t="s">
        <v>21</v>
      </c>
      <c r="B27" s="10"/>
      <c r="C27" s="23">
        <v>25242</v>
      </c>
      <c r="D27" s="7"/>
      <c r="E27" s="7">
        <f t="shared" si="0"/>
        <v>25242</v>
      </c>
    </row>
    <row r="28" spans="1:5" ht="22.5" customHeight="1">
      <c r="A28" s="10" t="s">
        <v>22</v>
      </c>
      <c r="B28" s="10"/>
      <c r="C28" s="23">
        <v>34257</v>
      </c>
      <c r="D28" s="7"/>
      <c r="E28" s="7">
        <f t="shared" si="0"/>
        <v>34257</v>
      </c>
    </row>
    <row r="29" spans="1:5" ht="17.25" customHeight="1">
      <c r="A29" s="6" t="s">
        <v>35</v>
      </c>
      <c r="B29" s="6"/>
      <c r="C29" s="24">
        <f>C30+C31+C32</f>
        <v>103908.59</v>
      </c>
      <c r="D29" s="7"/>
      <c r="E29" s="7">
        <f t="shared" si="0"/>
        <v>103908.59</v>
      </c>
    </row>
    <row r="30" spans="1:5">
      <c r="A30" s="9" t="s">
        <v>24</v>
      </c>
      <c r="B30" s="9"/>
      <c r="C30" s="23">
        <v>7429.31</v>
      </c>
      <c r="D30" s="7"/>
      <c r="E30" s="7">
        <f t="shared" si="0"/>
        <v>7429.31</v>
      </c>
    </row>
    <row r="31" spans="1:5">
      <c r="A31" s="10" t="s">
        <v>28</v>
      </c>
      <c r="B31" s="10"/>
      <c r="C31" s="23">
        <v>20900</v>
      </c>
      <c r="D31" s="7"/>
      <c r="E31" s="7">
        <f t="shared" si="0"/>
        <v>20900</v>
      </c>
    </row>
    <row r="32" spans="1:5" ht="26.25" customHeight="1">
      <c r="A32" s="17" t="s">
        <v>26</v>
      </c>
      <c r="B32" s="17"/>
      <c r="C32" s="23">
        <v>75579.28</v>
      </c>
      <c r="D32" s="7"/>
      <c r="E32" s="7">
        <f t="shared" si="0"/>
        <v>75579.28</v>
      </c>
    </row>
    <row r="33" spans="1:5" ht="15.75" hidden="1" customHeight="1">
      <c r="A33" s="6" t="s">
        <v>37</v>
      </c>
      <c r="B33" s="6"/>
      <c r="C33" s="23"/>
      <c r="D33" s="7"/>
      <c r="E33" s="7">
        <f t="shared" si="0"/>
        <v>0</v>
      </c>
    </row>
    <row r="34" spans="1:5" ht="15.75" customHeight="1">
      <c r="A34" s="8" t="s">
        <v>33</v>
      </c>
      <c r="B34" s="8"/>
      <c r="C34" s="25">
        <f>2724.45+1930+15000+9000</f>
        <v>28654.45</v>
      </c>
      <c r="D34" s="7"/>
      <c r="E34" s="7">
        <f t="shared" si="0"/>
        <v>28654.45</v>
      </c>
    </row>
    <row r="35" spans="1:5" ht="15.75" customHeight="1">
      <c r="A35" s="8" t="s">
        <v>49</v>
      </c>
      <c r="B35" s="8"/>
      <c r="C35" s="23">
        <v>0</v>
      </c>
      <c r="D35" s="7"/>
      <c r="E35" s="7"/>
    </row>
    <row r="36" spans="1:5" ht="18" customHeight="1">
      <c r="A36" s="8" t="s">
        <v>25</v>
      </c>
      <c r="B36" s="8"/>
      <c r="C36" s="23">
        <f>4808+2834</f>
        <v>7642</v>
      </c>
      <c r="D36" s="7"/>
      <c r="E36" s="7">
        <f t="shared" si="0"/>
        <v>7642</v>
      </c>
    </row>
    <row r="37" spans="1:5" ht="13.5" customHeight="1">
      <c r="A37" s="8" t="s">
        <v>23</v>
      </c>
      <c r="B37" s="8"/>
      <c r="C37" s="23">
        <v>22044.09</v>
      </c>
      <c r="D37" s="7"/>
      <c r="E37" s="7">
        <f t="shared" si="0"/>
        <v>22044.09</v>
      </c>
    </row>
    <row r="38" spans="1:5" ht="16.5" customHeight="1">
      <c r="A38" s="6" t="s">
        <v>29</v>
      </c>
      <c r="B38" s="6"/>
      <c r="C38" s="23">
        <v>120079.8</v>
      </c>
      <c r="D38" s="15"/>
      <c r="E38" s="7">
        <f t="shared" si="0"/>
        <v>120079.8</v>
      </c>
    </row>
    <row r="39" spans="1:5">
      <c r="A39" s="6" t="s">
        <v>31</v>
      </c>
      <c r="B39" s="6"/>
      <c r="C39" s="23">
        <v>4700</v>
      </c>
      <c r="D39" s="16"/>
      <c r="E39" s="7">
        <f t="shared" si="0"/>
        <v>4700</v>
      </c>
    </row>
    <row r="40" spans="1:5">
      <c r="A40" s="6" t="s">
        <v>30</v>
      </c>
      <c r="B40" s="6"/>
      <c r="C40" s="23">
        <v>1550</v>
      </c>
      <c r="D40" s="16"/>
      <c r="E40" s="7">
        <f t="shared" si="0"/>
        <v>1550</v>
      </c>
    </row>
    <row r="41" spans="1:5">
      <c r="A41" s="8" t="s">
        <v>46</v>
      </c>
      <c r="B41" s="21"/>
      <c r="C41" s="24">
        <f>C15-C18</f>
        <v>101661.32</v>
      </c>
      <c r="D41" s="16"/>
      <c r="E41" s="7">
        <f t="shared" si="0"/>
        <v>101661.32</v>
      </c>
    </row>
    <row r="42" spans="1:5">
      <c r="A42" s="8" t="s">
        <v>48</v>
      </c>
      <c r="B42" s="21">
        <f>'1 квартал'!C41</f>
        <v>-129267.78000000009</v>
      </c>
      <c r="C42" s="23">
        <f>C41+B42</f>
        <v>-27606.460000000079</v>
      </c>
      <c r="D42" s="16"/>
      <c r="E42" s="7">
        <f t="shared" si="0"/>
        <v>-27606.460000000079</v>
      </c>
    </row>
    <row r="43" spans="1:5">
      <c r="A43" s="6" t="s">
        <v>34</v>
      </c>
      <c r="B43" s="21">
        <f>'1 квартал'!C42</f>
        <v>42610.070000000072</v>
      </c>
      <c r="C43" s="23">
        <f>C11-C12+B43</f>
        <v>56932.690000000068</v>
      </c>
      <c r="D43" s="16"/>
      <c r="E43" s="7">
        <f t="shared" si="0"/>
        <v>56932.690000000068</v>
      </c>
    </row>
    <row r="44" spans="1:5">
      <c r="A44" s="6" t="s">
        <v>39</v>
      </c>
      <c r="B44" s="21">
        <f>'1 квартал'!C43</f>
        <v>153719.04999999999</v>
      </c>
      <c r="C44" s="23">
        <v>182347.86</v>
      </c>
      <c r="D44" s="16"/>
      <c r="E44" s="16"/>
    </row>
    <row r="45" spans="1:5" ht="75">
      <c r="A45" s="13" t="s">
        <v>27</v>
      </c>
      <c r="B45" s="13"/>
      <c r="C45" s="26"/>
    </row>
  </sheetData>
  <mergeCells count="15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2018-06-01T08:18:09Z</cp:lastPrinted>
  <dcterms:created xsi:type="dcterms:W3CDTF">2014-11-23T19:16:52Z</dcterms:created>
  <dcterms:modified xsi:type="dcterms:W3CDTF">2018-09-25T12:10:39Z</dcterms:modified>
</cp:coreProperties>
</file>