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1 квартал " sheetId="1" state="hidden" r:id="rId1"/>
    <sheet name="2 квартал " sheetId="3" r:id="rId2"/>
  </sheets>
  <calcPr calcId="124519"/>
</workbook>
</file>

<file path=xl/calcChain.xml><?xml version="1.0" encoding="utf-8"?>
<calcChain xmlns="http://schemas.openxmlformats.org/spreadsheetml/2006/main">
  <c r="D35" i="3"/>
  <c r="D33"/>
  <c r="D44"/>
  <c r="D37" l="1"/>
  <c r="D17" l="1"/>
  <c r="D16"/>
  <c r="D44" i="1"/>
  <c r="D43"/>
  <c r="C43" i="3" s="1"/>
  <c r="D34" i="1"/>
  <c r="F34" s="1"/>
  <c r="C45" i="3"/>
  <c r="C44"/>
  <c r="F45"/>
  <c r="F44"/>
  <c r="F41"/>
  <c r="F40"/>
  <c r="F39"/>
  <c r="F38"/>
  <c r="F37"/>
  <c r="F35"/>
  <c r="F34"/>
  <c r="F33"/>
  <c r="F32"/>
  <c r="D31"/>
  <c r="F31" s="1"/>
  <c r="F30"/>
  <c r="F29"/>
  <c r="E28"/>
  <c r="D28"/>
  <c r="F28" s="1"/>
  <c r="F27"/>
  <c r="F26"/>
  <c r="F25"/>
  <c r="F24"/>
  <c r="F23"/>
  <c r="F22"/>
  <c r="E21"/>
  <c r="E42" s="1"/>
  <c r="E20"/>
  <c r="D20"/>
  <c r="C20"/>
  <c r="F19"/>
  <c r="F18"/>
  <c r="F17"/>
  <c r="F16"/>
  <c r="D31" i="1"/>
  <c r="F31" s="1"/>
  <c r="D28"/>
  <c r="F28" s="1"/>
  <c r="E28"/>
  <c r="E21"/>
  <c r="E42" s="1"/>
  <c r="E20"/>
  <c r="F17"/>
  <c r="F18"/>
  <c r="F19"/>
  <c r="F22"/>
  <c r="F23"/>
  <c r="F24"/>
  <c r="F25"/>
  <c r="F26"/>
  <c r="F27"/>
  <c r="F29"/>
  <c r="F30"/>
  <c r="F32"/>
  <c r="F33"/>
  <c r="F35"/>
  <c r="F37"/>
  <c r="F38"/>
  <c r="F39"/>
  <c r="F40"/>
  <c r="F41"/>
  <c r="F43"/>
  <c r="F45"/>
  <c r="F16"/>
  <c r="D20"/>
  <c r="C20"/>
  <c r="F44" l="1"/>
  <c r="D21"/>
  <c r="F21" s="1"/>
  <c r="D21" i="3"/>
  <c r="F21" s="1"/>
  <c r="F20" i="1"/>
  <c r="F20" i="3"/>
  <c r="D42" i="1"/>
  <c r="F42" s="1"/>
  <c r="D42" i="3" l="1"/>
  <c r="F42" l="1"/>
  <c r="D43"/>
  <c r="F43" l="1"/>
</calcChain>
</file>

<file path=xl/sharedStrings.xml><?xml version="1.0" encoding="utf-8"?>
<sst xmlns="http://schemas.openxmlformats.org/spreadsheetml/2006/main" count="90" uniqueCount="50">
  <si>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</si>
  <si>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</si>
  <si>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</si>
  <si>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</si>
  <si>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</si>
  <si>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</si>
  <si>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</si>
  <si>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</si>
  <si>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</si>
  <si>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</si>
  <si>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</si>
  <si>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</si>
  <si>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</si>
  <si>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</si>
  <si>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</si>
  <si>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</si>
  <si>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</si>
  <si>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</si>
  <si>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</si>
  <si>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</si>
  <si>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</si>
  <si>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</si>
  <si>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</si>
  <si>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</si>
  <si>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</si>
  <si>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</si>
  <si>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</si>
  <si>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</si>
  <si>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</si>
  <si>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Прочие затраты по  договорам подряда </t>
  </si>
  <si>
    <t xml:space="preserve">Оплачено собственниками жилых и нежилых помещений </t>
  </si>
  <si>
    <t>Задолженность по оплате по ст."Содержание"</t>
  </si>
  <si>
    <t>21,28; 13,60</t>
  </si>
  <si>
    <t>Задолженность по коммун.услугам</t>
  </si>
  <si>
    <t xml:space="preserve">Получено доходов от использования общего имущества </t>
  </si>
  <si>
    <t>Получено доходов от повыш. К-тов</t>
  </si>
  <si>
    <t>Затраты на работы по тек. ремонту, в т.ч.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</si>
  <si>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</si>
  <si>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3 Июля, д. № 28  за 1 квартал   2018   год</t>
  </si>
  <si>
    <t>Всего за 2017год</t>
  </si>
  <si>
    <t>ИТОГО ДОХОДОВ</t>
  </si>
  <si>
    <t>Остаток неиспользованных средств за 1-й кв.18г.</t>
  </si>
  <si>
    <t>Остаток неиспользованных средств за 2-й кв.18г.</t>
  </si>
  <si>
    <t>Остаток неиспользованных средств на 01.04.18г.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</si>
  <si>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3 Июля, д. № 28  за 2 квартал   2018   год</t>
  </si>
  <si>
    <t>Всего за 1 квартал</t>
  </si>
  <si>
    <t>Остаток неиспользованных средств на 01.07.18г.</t>
  </si>
  <si>
    <t>Налог УСН</t>
  </si>
  <si>
    <t>Общеэксплуатац.расходы</t>
  </si>
  <si>
    <t>21,28; 14,14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</si>
</sst>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2" fontId="1" fillId="0" borderId="1" xfId="0" applyNumberFormat="1" applyFont="1" applyFill="1" applyBorder="1"/>
    <xf numFmtId="2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/>
    <xf numFmtId="2" fontId="1" fillId="0" borderId="0" xfId="0" applyNumberFormat="1" applyFont="1"/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I46"/>
  <sheetViews>
    <sheetView topLeftCell="A16" zoomScale="130" zoomScaleNormal="130" workbookViewId="0">
      <selection activeCell="D35" sqref="D35"/>
    </sheetView>
  </sheetViews>
  <sheetFormatPr defaultRowHeight="11.25"/>
  <cols>
    <col min="1" max="1" width="1.28515625" style="4" customWidth="1"/>
    <col min="2" max="2" width="42.85546875" style="4" customWidth="1"/>
    <col min="3" max="3" width="12.710937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41"/>
      <c r="G1" s="5"/>
      <c r="H1" s="5"/>
    </row>
    <row r="2" spans="2:9" ht="0.75" hidden="1" customHeight="1">
      <c r="B2" s="5"/>
      <c r="C2" s="5"/>
      <c r="D2" s="5"/>
      <c r="E2" s="5"/>
      <c r="F2" s="42"/>
      <c r="G2" s="5"/>
      <c r="H2" s="5"/>
      <c r="I2" s="5"/>
    </row>
    <row r="3" spans="2:9" ht="24.75" hidden="1" customHeight="1">
      <c r="B3" s="5"/>
      <c r="C3" s="5"/>
      <c r="D3" s="5"/>
      <c r="E3" s="5"/>
      <c r="F3" s="42"/>
      <c r="G3" s="5"/>
      <c r="H3" s="5"/>
      <c r="I3" s="5"/>
    </row>
    <row r="4" spans="2:9" ht="45" customHeight="1">
      <c r="B4" s="43" t="s">
        <v>38</v>
      </c>
      <c r="C4" s="43"/>
      <c r="D4" s="44"/>
      <c r="E4" s="44"/>
      <c r="F4" s="44"/>
      <c r="G4" s="5"/>
      <c r="H4" s="5"/>
      <c r="I4" s="5"/>
    </row>
    <row r="5" spans="2:9" ht="4.5" customHeight="1" thickBot="1"/>
    <row r="6" spans="2:9" ht="12">
      <c r="B6" s="47" t="s">
        <v>0</v>
      </c>
      <c r="C6" s="48"/>
      <c r="D6" s="49"/>
      <c r="E6" s="45" t="s">
        <v>20</v>
      </c>
      <c r="F6" s="46"/>
    </row>
    <row r="7" spans="2:9" ht="12">
      <c r="B7" s="29" t="s">
        <v>1</v>
      </c>
      <c r="C7" s="30"/>
      <c r="D7" s="31"/>
      <c r="E7" s="34">
        <v>4930.5</v>
      </c>
      <c r="F7" s="35"/>
    </row>
    <row r="8" spans="2:9" ht="10.5" customHeight="1">
      <c r="B8" s="29" t="s">
        <v>2</v>
      </c>
      <c r="C8" s="30"/>
      <c r="D8" s="31"/>
      <c r="E8" s="34">
        <v>62.1</v>
      </c>
      <c r="F8" s="35"/>
    </row>
    <row r="9" spans="2:9" ht="11.25" customHeight="1">
      <c r="B9" s="29" t="s">
        <v>3</v>
      </c>
      <c r="C9" s="30"/>
      <c r="D9" s="31"/>
      <c r="E9" s="34">
        <v>559.5</v>
      </c>
      <c r="F9" s="35"/>
    </row>
    <row r="10" spans="2:9" ht="12">
      <c r="B10" s="29" t="s">
        <v>4</v>
      </c>
      <c r="C10" s="30"/>
      <c r="D10" s="31"/>
      <c r="E10" s="34"/>
      <c r="F10" s="35"/>
    </row>
    <row r="11" spans="2:9" ht="12">
      <c r="B11" s="29" t="s">
        <v>21</v>
      </c>
      <c r="C11" s="30"/>
      <c r="D11" s="31"/>
      <c r="E11" s="34">
        <v>133</v>
      </c>
      <c r="F11" s="35"/>
    </row>
    <row r="12" spans="2:9" ht="25.5" customHeight="1" thickBot="1">
      <c r="B12" s="38" t="s">
        <v>5</v>
      </c>
      <c r="C12" s="39"/>
      <c r="D12" s="40"/>
      <c r="E12" s="36" t="s">
        <v>49</v>
      </c>
      <c r="F12" s="37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>
        <v>0</v>
      </c>
      <c r="C14" s="19" t="s">
        <v>39</v>
      </c>
      <c r="D14" s="7" t="s">
        <v>6</v>
      </c>
      <c r="E14" s="7" t="s">
        <v>7</v>
      </c>
      <c r="F14" s="9" t="s">
        <v>18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20">
        <v>259631.88</v>
      </c>
      <c r="E16" s="6"/>
      <c r="F16" s="6">
        <f>SUM(D16,E16)</f>
        <v>259631.88</v>
      </c>
    </row>
    <row r="17" spans="2:6">
      <c r="B17" s="14" t="s">
        <v>30</v>
      </c>
      <c r="C17" s="14"/>
      <c r="D17" s="20">
        <v>251435.59</v>
      </c>
      <c r="E17" s="6"/>
      <c r="F17" s="6">
        <f t="shared" ref="F17:F45" si="0">SUM(D17,E17)</f>
        <v>251435.59</v>
      </c>
    </row>
    <row r="18" spans="2:6" ht="11.25" customHeight="1">
      <c r="B18" s="16" t="s">
        <v>34</v>
      </c>
      <c r="C18" s="16"/>
      <c r="D18" s="20">
        <v>2800</v>
      </c>
      <c r="E18" s="6"/>
      <c r="F18" s="6">
        <f t="shared" si="0"/>
        <v>2800</v>
      </c>
    </row>
    <row r="19" spans="2:6" ht="11.25" customHeight="1">
      <c r="B19" s="16" t="s">
        <v>35</v>
      </c>
      <c r="C19" s="16"/>
      <c r="D19" s="20">
        <v>4550</v>
      </c>
      <c r="E19" s="6"/>
      <c r="F19" s="6">
        <f t="shared" si="0"/>
        <v>4550</v>
      </c>
    </row>
    <row r="20" spans="2:6" ht="11.25" customHeight="1">
      <c r="B20" s="16" t="s">
        <v>40</v>
      </c>
      <c r="C20" s="16">
        <f>C17+C18+C19</f>
        <v>0</v>
      </c>
      <c r="D20" s="21">
        <f>D17+D18+D19</f>
        <v>258785.59</v>
      </c>
      <c r="E20" s="16">
        <f>E17+E18+E19</f>
        <v>0</v>
      </c>
      <c r="F20" s="17">
        <f t="shared" si="0"/>
        <v>258785.59</v>
      </c>
    </row>
    <row r="21" spans="2:6" ht="13.5" customHeight="1">
      <c r="B21" s="11" t="s">
        <v>9</v>
      </c>
      <c r="C21" s="11"/>
      <c r="D21" s="22">
        <f>D22+D23+D24+D25+D26+D27+D28+D31+D35+D37+D38+D39+D40+D41+D36</f>
        <v>376616.93</v>
      </c>
      <c r="E21" s="17">
        <f>SUM(E22:E27)</f>
        <v>0</v>
      </c>
      <c r="F21" s="17">
        <f t="shared" si="0"/>
        <v>376616.93</v>
      </c>
    </row>
    <row r="22" spans="2:6" ht="13.5" customHeight="1">
      <c r="B22" s="12" t="s">
        <v>10</v>
      </c>
      <c r="C22" s="12"/>
      <c r="D22" s="20">
        <v>23143.32</v>
      </c>
      <c r="E22" s="6"/>
      <c r="F22" s="6">
        <f t="shared" si="0"/>
        <v>23143.32</v>
      </c>
    </row>
    <row r="23" spans="2:6" ht="12">
      <c r="B23" s="12" t="s">
        <v>11</v>
      </c>
      <c r="C23" s="12"/>
      <c r="D23" s="20">
        <v>0</v>
      </c>
      <c r="E23" s="6"/>
      <c r="F23" s="6">
        <f t="shared" si="0"/>
        <v>0</v>
      </c>
    </row>
    <row r="24" spans="2:6" ht="12">
      <c r="B24" s="12" t="s">
        <v>12</v>
      </c>
      <c r="C24" s="12"/>
      <c r="D24" s="20">
        <v>0</v>
      </c>
      <c r="E24" s="6"/>
      <c r="F24" s="6">
        <f t="shared" si="0"/>
        <v>0</v>
      </c>
    </row>
    <row r="25" spans="2:6" ht="12">
      <c r="B25" s="13" t="s">
        <v>24</v>
      </c>
      <c r="C25" s="13"/>
      <c r="D25" s="20">
        <v>17414.22</v>
      </c>
      <c r="E25" s="6"/>
      <c r="F25" s="6">
        <f t="shared" si="0"/>
        <v>17414.22</v>
      </c>
    </row>
    <row r="26" spans="2:6" ht="12">
      <c r="B26" s="13" t="s">
        <v>23</v>
      </c>
      <c r="C26" s="13"/>
      <c r="D26" s="20">
        <v>0</v>
      </c>
      <c r="E26" s="6"/>
      <c r="F26" s="6">
        <f t="shared" si="0"/>
        <v>0</v>
      </c>
    </row>
    <row r="27" spans="2:6" ht="12">
      <c r="B27" s="12" t="s">
        <v>13</v>
      </c>
      <c r="C27" s="12"/>
      <c r="D27" s="20">
        <v>0</v>
      </c>
      <c r="E27" s="6"/>
      <c r="F27" s="6">
        <f t="shared" si="0"/>
        <v>0</v>
      </c>
    </row>
    <row r="28" spans="2:6" ht="36">
      <c r="B28" s="10" t="s">
        <v>19</v>
      </c>
      <c r="C28" s="10"/>
      <c r="D28" s="22">
        <f>D29+D30</f>
        <v>55772.800000000003</v>
      </c>
      <c r="E28" s="17">
        <f>SUM(E29:E30)</f>
        <v>0</v>
      </c>
      <c r="F28" s="17">
        <f t="shared" si="0"/>
        <v>55772.800000000003</v>
      </c>
    </row>
    <row r="29" spans="2:6" ht="24">
      <c r="B29" s="13" t="s">
        <v>16</v>
      </c>
      <c r="C29" s="13"/>
      <c r="D29" s="20">
        <v>28126.799999999999</v>
      </c>
      <c r="E29" s="6"/>
      <c r="F29" s="6">
        <f t="shared" si="0"/>
        <v>28126.799999999999</v>
      </c>
    </row>
    <row r="30" spans="2:6" ht="24" customHeight="1">
      <c r="B30" s="13" t="s">
        <v>17</v>
      </c>
      <c r="C30" s="13"/>
      <c r="D30" s="20">
        <v>27646</v>
      </c>
      <c r="E30" s="6"/>
      <c r="F30" s="6">
        <f t="shared" si="0"/>
        <v>27646</v>
      </c>
    </row>
    <row r="31" spans="2:6" ht="12">
      <c r="B31" s="11" t="s">
        <v>36</v>
      </c>
      <c r="C31" s="11"/>
      <c r="D31" s="22">
        <f>D32+D33+D34</f>
        <v>175469.02000000002</v>
      </c>
      <c r="E31" s="17"/>
      <c r="F31" s="17">
        <f t="shared" si="0"/>
        <v>175469.02000000002</v>
      </c>
    </row>
    <row r="32" spans="2:6" ht="12">
      <c r="B32" s="12" t="s">
        <v>15</v>
      </c>
      <c r="C32" s="12"/>
      <c r="D32" s="20">
        <v>74761.3</v>
      </c>
      <c r="E32" s="6"/>
      <c r="F32" s="6">
        <f t="shared" si="0"/>
        <v>74761.3</v>
      </c>
    </row>
    <row r="33" spans="2:6" ht="24">
      <c r="B33" s="13" t="s">
        <v>37</v>
      </c>
      <c r="C33" s="13"/>
      <c r="D33" s="20">
        <v>55817.919999999998</v>
      </c>
      <c r="E33" s="6"/>
      <c r="F33" s="6">
        <f t="shared" si="0"/>
        <v>55817.919999999998</v>
      </c>
    </row>
    <row r="34" spans="2:6" ht="12">
      <c r="B34" s="13" t="s">
        <v>29</v>
      </c>
      <c r="C34" s="13"/>
      <c r="D34" s="20">
        <f>45109.61-219.81</f>
        <v>44889.8</v>
      </c>
      <c r="E34" s="6"/>
      <c r="F34" s="6">
        <f t="shared" si="0"/>
        <v>44889.8</v>
      </c>
    </row>
    <row r="35" spans="2:6" ht="12">
      <c r="B35" s="11" t="s">
        <v>48</v>
      </c>
      <c r="C35" s="11"/>
      <c r="D35" s="20">
        <v>25056</v>
      </c>
      <c r="E35" s="6"/>
      <c r="F35" s="6">
        <f t="shared" si="0"/>
        <v>25056</v>
      </c>
    </row>
    <row r="36" spans="2:6" ht="12">
      <c r="B36" s="11" t="s">
        <v>47</v>
      </c>
      <c r="C36" s="11"/>
      <c r="D36" s="20">
        <v>10468</v>
      </c>
      <c r="E36" s="6"/>
      <c r="F36" s="6"/>
    </row>
    <row r="37" spans="2:6" ht="12">
      <c r="B37" s="11" t="s">
        <v>22</v>
      </c>
      <c r="C37" s="11"/>
      <c r="D37" s="20">
        <v>1923.2</v>
      </c>
      <c r="E37" s="6"/>
      <c r="F37" s="6">
        <f t="shared" si="0"/>
        <v>1923.2</v>
      </c>
    </row>
    <row r="38" spans="2:6" ht="12">
      <c r="B38" s="11" t="s">
        <v>14</v>
      </c>
      <c r="C38" s="11"/>
      <c r="D38" s="20">
        <v>12204.37</v>
      </c>
      <c r="E38" s="6"/>
      <c r="F38" s="6">
        <f t="shared" si="0"/>
        <v>12204.37</v>
      </c>
    </row>
    <row r="39" spans="2:6" ht="24" customHeight="1">
      <c r="B39" s="10" t="s">
        <v>26</v>
      </c>
      <c r="C39" s="10"/>
      <c r="D39" s="20">
        <v>51926</v>
      </c>
      <c r="E39" s="6"/>
      <c r="F39" s="6">
        <f t="shared" si="0"/>
        <v>51926</v>
      </c>
    </row>
    <row r="40" spans="2:6" ht="21" customHeight="1">
      <c r="B40" s="10" t="s">
        <v>27</v>
      </c>
      <c r="C40" s="10"/>
      <c r="D40" s="20">
        <v>2430</v>
      </c>
      <c r="E40" s="6"/>
      <c r="F40" s="6">
        <f t="shared" si="0"/>
        <v>2430</v>
      </c>
    </row>
    <row r="41" spans="2:6" ht="15.75" customHeight="1">
      <c r="B41" s="10" t="s">
        <v>28</v>
      </c>
      <c r="C41" s="10"/>
      <c r="D41" s="20">
        <v>810</v>
      </c>
      <c r="E41" s="6"/>
      <c r="F41" s="6">
        <f t="shared" si="0"/>
        <v>810</v>
      </c>
    </row>
    <row r="42" spans="2:6" ht="12.75" customHeight="1">
      <c r="B42" s="11" t="s">
        <v>41</v>
      </c>
      <c r="C42" s="11"/>
      <c r="D42" s="22">
        <f>D20-D21</f>
        <v>-117831.34</v>
      </c>
      <c r="E42" s="17">
        <f>E18-(E21+E28+E38+E32+E33+E34+E39)</f>
        <v>0</v>
      </c>
      <c r="F42" s="17">
        <f>SUM(D42,E42)</f>
        <v>-117831.34</v>
      </c>
    </row>
    <row r="43" spans="2:6" ht="12.75" customHeight="1">
      <c r="B43" s="17" t="s">
        <v>43</v>
      </c>
      <c r="C43" s="24">
        <v>46756.33</v>
      </c>
      <c r="D43" s="20">
        <f>D42+C43</f>
        <v>-71075.009999999995</v>
      </c>
      <c r="F43" s="6">
        <f t="shared" si="0"/>
        <v>-71075.009999999995</v>
      </c>
    </row>
    <row r="44" spans="2:6" ht="12">
      <c r="B44" s="11" t="s">
        <v>31</v>
      </c>
      <c r="C44" s="11">
        <v>62531.31</v>
      </c>
      <c r="D44" s="20">
        <f>D16-D17+C44</f>
        <v>70727.600000000006</v>
      </c>
      <c r="E44" s="6"/>
      <c r="F44" s="6">
        <f t="shared" si="0"/>
        <v>70727.600000000006</v>
      </c>
    </row>
    <row r="45" spans="2:6" ht="12">
      <c r="B45" s="11" t="s">
        <v>33</v>
      </c>
      <c r="C45" s="11">
        <v>146072.48000000001</v>
      </c>
      <c r="D45" s="20">
        <v>163686.53</v>
      </c>
      <c r="E45" s="6"/>
      <c r="F45" s="6">
        <f t="shared" si="0"/>
        <v>163686.53</v>
      </c>
    </row>
    <row r="46" spans="2:6" ht="83.25" customHeight="1">
      <c r="B46" s="15" t="s">
        <v>25</v>
      </c>
      <c r="C46" s="18"/>
      <c r="E46" s="32"/>
      <c r="F46" s="33"/>
    </row>
  </sheetData>
  <mergeCells count="17">
    <mergeCell ref="F1:F3"/>
    <mergeCell ref="B4:F4"/>
    <mergeCell ref="B9:D9"/>
    <mergeCell ref="B10:D10"/>
    <mergeCell ref="B11:D11"/>
    <mergeCell ref="E6:F6"/>
    <mergeCell ref="E7:F7"/>
    <mergeCell ref="E8:F8"/>
    <mergeCell ref="E9:F9"/>
    <mergeCell ref="E10:F10"/>
    <mergeCell ref="B6:D6"/>
    <mergeCell ref="B7:D7"/>
    <mergeCell ref="B8:D8"/>
    <mergeCell ref="E46:F46"/>
    <mergeCell ref="E11:F11"/>
    <mergeCell ref="E12:F12"/>
    <mergeCell ref="B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I46"/>
  <sheetViews>
    <sheetView tabSelected="1" zoomScale="130" zoomScaleNormal="130" workbookViewId="0">
      <selection activeCell="H20" sqref="H20"/>
    </sheetView>
  </sheetViews>
  <sheetFormatPr defaultRowHeight="11.25"/>
  <cols>
    <col min="1" max="1" width="1.28515625" style="4" customWidth="1"/>
    <col min="2" max="2" width="42.85546875" style="4" customWidth="1"/>
    <col min="3" max="3" width="12.710937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41"/>
      <c r="G1" s="5"/>
      <c r="H1" s="5"/>
    </row>
    <row r="2" spans="2:9" ht="0.75" hidden="1" customHeight="1">
      <c r="B2" s="5"/>
      <c r="C2" s="5"/>
      <c r="D2" s="5"/>
      <c r="E2" s="5"/>
      <c r="F2" s="42"/>
      <c r="G2" s="5"/>
      <c r="H2" s="5"/>
      <c r="I2" s="5"/>
    </row>
    <row r="3" spans="2:9" ht="24.75" hidden="1" customHeight="1">
      <c r="B3" s="5"/>
      <c r="C3" s="5"/>
      <c r="D3" s="5"/>
      <c r="E3" s="5"/>
      <c r="F3" s="42"/>
      <c r="G3" s="5"/>
      <c r="H3" s="5"/>
      <c r="I3" s="5"/>
    </row>
    <row r="4" spans="2:9" ht="45" customHeight="1">
      <c r="B4" s="43" t="s">
        <v>44</v>
      </c>
      <c r="C4" s="43"/>
      <c r="D4" s="44"/>
      <c r="E4" s="44"/>
      <c r="F4" s="44"/>
      <c r="G4" s="5"/>
      <c r="H4" s="5"/>
      <c r="I4" s="5"/>
    </row>
    <row r="5" spans="2:9" ht="4.5" customHeight="1" thickBot="1"/>
    <row r="6" spans="2:9" ht="12">
      <c r="B6" s="47" t="s">
        <v>0</v>
      </c>
      <c r="C6" s="48"/>
      <c r="D6" s="49"/>
      <c r="E6" s="45" t="s">
        <v>20</v>
      </c>
      <c r="F6" s="46"/>
    </row>
    <row r="7" spans="2:9" ht="12">
      <c r="B7" s="29" t="s">
        <v>1</v>
      </c>
      <c r="C7" s="30"/>
      <c r="D7" s="31"/>
      <c r="E7" s="34">
        <v>4930.5</v>
      </c>
      <c r="F7" s="35"/>
    </row>
    <row r="8" spans="2:9" ht="10.5" customHeight="1">
      <c r="B8" s="29" t="s">
        <v>2</v>
      </c>
      <c r="C8" s="30"/>
      <c r="D8" s="31"/>
      <c r="E8" s="34">
        <v>62.1</v>
      </c>
      <c r="F8" s="35"/>
    </row>
    <row r="9" spans="2:9" ht="11.25" customHeight="1">
      <c r="B9" s="29" t="s">
        <v>3</v>
      </c>
      <c r="C9" s="30"/>
      <c r="D9" s="31"/>
      <c r="E9" s="34">
        <v>559.5</v>
      </c>
      <c r="F9" s="35"/>
    </row>
    <row r="10" spans="2:9" ht="12">
      <c r="B10" s="29" t="s">
        <v>4</v>
      </c>
      <c r="C10" s="30"/>
      <c r="D10" s="31"/>
      <c r="E10" s="34"/>
      <c r="F10" s="35"/>
    </row>
    <row r="11" spans="2:9" ht="12">
      <c r="B11" s="29" t="s">
        <v>21</v>
      </c>
      <c r="C11" s="30"/>
      <c r="D11" s="31"/>
      <c r="E11" s="34">
        <v>133</v>
      </c>
      <c r="F11" s="35"/>
    </row>
    <row r="12" spans="2:9" ht="25.5" customHeight="1" thickBot="1">
      <c r="B12" s="38" t="s">
        <v>5</v>
      </c>
      <c r="C12" s="39"/>
      <c r="D12" s="40"/>
      <c r="E12" s="36" t="s">
        <v>32</v>
      </c>
      <c r="F12" s="37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>
        <v>0</v>
      </c>
      <c r="C14" s="23" t="s">
        <v>45</v>
      </c>
      <c r="D14" s="7" t="s">
        <v>6</v>
      </c>
      <c r="E14" s="7" t="s">
        <v>7</v>
      </c>
      <c r="F14" s="9" t="s">
        <v>18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25">
        <f>256933.5+2696.25</f>
        <v>259629.75</v>
      </c>
      <c r="E16" s="6"/>
      <c r="F16" s="6">
        <f>SUM(D16,E16)</f>
        <v>259629.75</v>
      </c>
    </row>
    <row r="17" spans="2:6">
      <c r="B17" s="14" t="s">
        <v>30</v>
      </c>
      <c r="C17" s="14"/>
      <c r="D17" s="25">
        <f>1797.5+260675.5</f>
        <v>262473</v>
      </c>
      <c r="E17" s="6"/>
      <c r="F17" s="6">
        <f t="shared" ref="F17:F45" si="0">SUM(D17,E17)</f>
        <v>262473</v>
      </c>
    </row>
    <row r="18" spans="2:6" ht="11.25" customHeight="1">
      <c r="B18" s="16" t="s">
        <v>34</v>
      </c>
      <c r="C18" s="16"/>
      <c r="D18" s="25">
        <v>2600</v>
      </c>
      <c r="E18" s="6"/>
      <c r="F18" s="6">
        <f t="shared" si="0"/>
        <v>2600</v>
      </c>
    </row>
    <row r="19" spans="2:6" ht="11.25" customHeight="1">
      <c r="B19" s="16" t="s">
        <v>35</v>
      </c>
      <c r="C19" s="16"/>
      <c r="D19" s="25">
        <v>8094.66</v>
      </c>
      <c r="E19" s="6"/>
      <c r="F19" s="6">
        <f t="shared" si="0"/>
        <v>8094.66</v>
      </c>
    </row>
    <row r="20" spans="2:6" ht="11.25" customHeight="1">
      <c r="B20" s="16" t="s">
        <v>40</v>
      </c>
      <c r="C20" s="16">
        <f>C17+C18+C19</f>
        <v>0</v>
      </c>
      <c r="D20" s="26">
        <f>D17+D18+D19</f>
        <v>273167.65999999997</v>
      </c>
      <c r="E20" s="16">
        <f>E17+E18+E19</f>
        <v>0</v>
      </c>
      <c r="F20" s="17">
        <f t="shared" si="0"/>
        <v>273167.65999999997</v>
      </c>
    </row>
    <row r="21" spans="2:6" ht="13.5" customHeight="1">
      <c r="B21" s="11" t="s">
        <v>9</v>
      </c>
      <c r="C21" s="11"/>
      <c r="D21" s="27">
        <f>D22+D23+D24+D25+D26+D27+D28+D31+D35+D37+D38+D39+D40+D41+D36</f>
        <v>242255.47000000003</v>
      </c>
      <c r="E21" s="17">
        <f>SUM(E22:E27)</f>
        <v>0</v>
      </c>
      <c r="F21" s="17">
        <f t="shared" si="0"/>
        <v>242255.47000000003</v>
      </c>
    </row>
    <row r="22" spans="2:6" ht="13.5" customHeight="1">
      <c r="B22" s="12" t="s">
        <v>10</v>
      </c>
      <c r="C22" s="12"/>
      <c r="D22" s="25">
        <v>23143.32</v>
      </c>
      <c r="E22" s="6"/>
      <c r="F22" s="6">
        <f t="shared" si="0"/>
        <v>23143.32</v>
      </c>
    </row>
    <row r="23" spans="2:6" ht="12">
      <c r="B23" s="12" t="s">
        <v>11</v>
      </c>
      <c r="C23" s="12"/>
      <c r="D23" s="25">
        <v>0</v>
      </c>
      <c r="E23" s="6"/>
      <c r="F23" s="6">
        <f t="shared" si="0"/>
        <v>0</v>
      </c>
    </row>
    <row r="24" spans="2:6" ht="12">
      <c r="B24" s="12" t="s">
        <v>12</v>
      </c>
      <c r="C24" s="12"/>
      <c r="D24" s="25">
        <v>0</v>
      </c>
      <c r="E24" s="6"/>
      <c r="F24" s="6">
        <f t="shared" si="0"/>
        <v>0</v>
      </c>
    </row>
    <row r="25" spans="2:6" ht="12">
      <c r="B25" s="13" t="s">
        <v>24</v>
      </c>
      <c r="C25" s="13"/>
      <c r="D25" s="25">
        <v>17414.22</v>
      </c>
      <c r="E25" s="6"/>
      <c r="F25" s="6">
        <f t="shared" si="0"/>
        <v>17414.22</v>
      </c>
    </row>
    <row r="26" spans="2:6" ht="12">
      <c r="B26" s="13" t="s">
        <v>23</v>
      </c>
      <c r="C26" s="13"/>
      <c r="D26" s="25">
        <v>0</v>
      </c>
      <c r="E26" s="6"/>
      <c r="F26" s="6">
        <f t="shared" si="0"/>
        <v>0</v>
      </c>
    </row>
    <row r="27" spans="2:6" ht="12">
      <c r="B27" s="12" t="s">
        <v>13</v>
      </c>
      <c r="C27" s="12"/>
      <c r="D27" s="25">
        <v>0</v>
      </c>
      <c r="E27" s="6"/>
      <c r="F27" s="6">
        <f t="shared" si="0"/>
        <v>0</v>
      </c>
    </row>
    <row r="28" spans="2:6" ht="36">
      <c r="B28" s="10" t="s">
        <v>19</v>
      </c>
      <c r="C28" s="10"/>
      <c r="D28" s="27">
        <f>D29+D30</f>
        <v>53368.800000000003</v>
      </c>
      <c r="E28" s="17">
        <f>SUM(E29:E30)</f>
        <v>0</v>
      </c>
      <c r="F28" s="17">
        <f t="shared" si="0"/>
        <v>53368.800000000003</v>
      </c>
    </row>
    <row r="29" spans="2:6" ht="24">
      <c r="B29" s="13" t="s">
        <v>16</v>
      </c>
      <c r="C29" s="13"/>
      <c r="D29" s="25">
        <v>28126.799999999999</v>
      </c>
      <c r="E29" s="6"/>
      <c r="F29" s="6">
        <f t="shared" si="0"/>
        <v>28126.799999999999</v>
      </c>
    </row>
    <row r="30" spans="2:6" ht="24" customHeight="1">
      <c r="B30" s="13" t="s">
        <v>17</v>
      </c>
      <c r="C30" s="13"/>
      <c r="D30" s="25">
        <v>25242</v>
      </c>
      <c r="E30" s="6"/>
      <c r="F30" s="6">
        <f t="shared" si="0"/>
        <v>25242</v>
      </c>
    </row>
    <row r="31" spans="2:6" ht="12">
      <c r="B31" s="11" t="s">
        <v>36</v>
      </c>
      <c r="C31" s="11"/>
      <c r="D31" s="27">
        <f>D32+D33+D34</f>
        <v>48873.03</v>
      </c>
      <c r="E31" s="17"/>
      <c r="F31" s="17">
        <f t="shared" si="0"/>
        <v>48873.03</v>
      </c>
    </row>
    <row r="32" spans="2:6" ht="12">
      <c r="B32" s="12" t="s">
        <v>15</v>
      </c>
      <c r="C32" s="12"/>
      <c r="D32" s="25">
        <v>8615.48</v>
      </c>
      <c r="E32" s="6"/>
      <c r="F32" s="6">
        <f t="shared" si="0"/>
        <v>8615.48</v>
      </c>
    </row>
    <row r="33" spans="2:6" ht="24">
      <c r="B33" s="13" t="s">
        <v>37</v>
      </c>
      <c r="C33" s="13"/>
      <c r="D33" s="25">
        <f>39357.55</f>
        <v>39357.550000000003</v>
      </c>
      <c r="E33" s="6"/>
      <c r="F33" s="6">
        <f t="shared" si="0"/>
        <v>39357.550000000003</v>
      </c>
    </row>
    <row r="34" spans="2:6" ht="12">
      <c r="B34" s="13" t="s">
        <v>29</v>
      </c>
      <c r="C34" s="13"/>
      <c r="D34" s="25">
        <v>900</v>
      </c>
      <c r="E34" s="6"/>
      <c r="F34" s="6">
        <f t="shared" si="0"/>
        <v>900</v>
      </c>
    </row>
    <row r="35" spans="2:6" ht="12">
      <c r="B35" s="11" t="s">
        <v>48</v>
      </c>
      <c r="C35" s="11"/>
      <c r="D35" s="25">
        <f>1410.08+58.2+2110.2+28315.29+65.55</f>
        <v>31959.32</v>
      </c>
      <c r="E35" s="6"/>
      <c r="F35" s="6">
        <f t="shared" si="0"/>
        <v>31959.32</v>
      </c>
    </row>
    <row r="36" spans="2:6" ht="12">
      <c r="B36" s="11" t="s">
        <v>47</v>
      </c>
      <c r="C36" s="11"/>
      <c r="D36" s="25">
        <v>0</v>
      </c>
      <c r="E36" s="6"/>
      <c r="F36" s="6"/>
    </row>
    <row r="37" spans="2:6" ht="12">
      <c r="B37" s="11" t="s">
        <v>22</v>
      </c>
      <c r="C37" s="11"/>
      <c r="D37" s="25">
        <f>961.6</f>
        <v>961.6</v>
      </c>
      <c r="E37" s="6"/>
      <c r="F37" s="6">
        <f t="shared" si="0"/>
        <v>961.6</v>
      </c>
    </row>
    <row r="38" spans="2:6" ht="12">
      <c r="B38" s="11" t="s">
        <v>14</v>
      </c>
      <c r="C38" s="11"/>
      <c r="D38" s="25">
        <v>11409.23</v>
      </c>
      <c r="E38" s="6"/>
      <c r="F38" s="6">
        <f t="shared" si="0"/>
        <v>11409.23</v>
      </c>
    </row>
    <row r="39" spans="2:6" ht="24" customHeight="1">
      <c r="B39" s="10" t="s">
        <v>26</v>
      </c>
      <c r="C39" s="10"/>
      <c r="D39" s="25">
        <v>51925.95</v>
      </c>
      <c r="E39" s="6"/>
      <c r="F39" s="6">
        <f t="shared" si="0"/>
        <v>51925.95</v>
      </c>
    </row>
    <row r="40" spans="2:6" ht="21" customHeight="1">
      <c r="B40" s="10" t="s">
        <v>27</v>
      </c>
      <c r="C40" s="10"/>
      <c r="D40" s="25">
        <v>2400</v>
      </c>
      <c r="E40" s="6"/>
      <c r="F40" s="6">
        <f t="shared" si="0"/>
        <v>2400</v>
      </c>
    </row>
    <row r="41" spans="2:6" ht="15.75" customHeight="1">
      <c r="B41" s="10" t="s">
        <v>28</v>
      </c>
      <c r="C41" s="10"/>
      <c r="D41" s="25">
        <v>800</v>
      </c>
      <c r="E41" s="6"/>
      <c r="F41" s="6">
        <f t="shared" si="0"/>
        <v>800</v>
      </c>
    </row>
    <row r="42" spans="2:6" ht="12.75" customHeight="1">
      <c r="B42" s="11" t="s">
        <v>42</v>
      </c>
      <c r="C42" s="11"/>
      <c r="D42" s="27">
        <f>D20-D21</f>
        <v>30912.189999999944</v>
      </c>
      <c r="E42" s="17">
        <f>E18-(E21+E28+E38+E32+E33+E34+E39)</f>
        <v>0</v>
      </c>
      <c r="F42" s="17">
        <f>SUM(D42,E42)</f>
        <v>30912.189999999944</v>
      </c>
    </row>
    <row r="43" spans="2:6" ht="12.75" customHeight="1">
      <c r="B43" s="17" t="s">
        <v>46</v>
      </c>
      <c r="C43" s="17">
        <f>'1 квартал '!D43</f>
        <v>-71075.009999999995</v>
      </c>
      <c r="D43" s="25">
        <f>D42+C43</f>
        <v>-40162.820000000051</v>
      </c>
      <c r="F43" s="6">
        <f t="shared" si="0"/>
        <v>-40162.820000000051</v>
      </c>
    </row>
    <row r="44" spans="2:6" ht="12">
      <c r="B44" s="11" t="s">
        <v>31</v>
      </c>
      <c r="C44" s="11">
        <f>'1 квартал '!D44</f>
        <v>70727.600000000006</v>
      </c>
      <c r="D44" s="25">
        <f>D16-D17+C44</f>
        <v>67884.350000000006</v>
      </c>
      <c r="E44" s="6"/>
      <c r="F44" s="6">
        <f t="shared" si="0"/>
        <v>67884.350000000006</v>
      </c>
    </row>
    <row r="45" spans="2:6" ht="12">
      <c r="B45" s="11" t="s">
        <v>33</v>
      </c>
      <c r="C45" s="11">
        <f>'1 квартал '!D45</f>
        <v>163686.53</v>
      </c>
      <c r="D45" s="25">
        <v>120112.95</v>
      </c>
      <c r="E45" s="6"/>
      <c r="F45" s="6">
        <f t="shared" si="0"/>
        <v>120112.95</v>
      </c>
    </row>
    <row r="46" spans="2:6" ht="83.25" customHeight="1">
      <c r="B46" s="18" t="s">
        <v>25</v>
      </c>
      <c r="C46" s="18"/>
      <c r="D46" s="28"/>
      <c r="E46" s="32"/>
      <c r="F46" s="33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6:F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 </vt:lpstr>
      <vt:lpstr>2 квартал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2018-09-25T12:11:10Z</dcterms:modified>
</cp:coreProperties>
</file>