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артал " sheetId="1" r:id="rId1"/>
    <sheet name="2 квартал " sheetId="2" r:id="rId2"/>
    <sheet name="3 квартал  " sheetId="3" r:id="rId3"/>
    <sheet name="4 квартал " sheetId="4" r:id="rId4"/>
    <sheet name="ИТОГО 2018" sheetId="5" r:id="rId5"/>
  </sheets>
  <calcPr calcId="124519"/>
</workbook>
</file>

<file path=xl/calcChain.xml><?xml version="1.0" encoding="utf-8"?>
<calcChain xmlns="http://schemas.openxmlformats.org/spreadsheetml/2006/main">
  <c r="D40" i="1"/>
  <c r="D47"/>
  <c r="D41"/>
  <c r="D31"/>
  <c r="D16" l="1"/>
  <c r="D45" i="5" l="1"/>
  <c r="F45" s="1"/>
  <c r="D46"/>
  <c r="F46" s="1"/>
  <c r="D34"/>
  <c r="F34" s="1"/>
  <c r="D35"/>
  <c r="F35" s="1"/>
  <c r="D36"/>
  <c r="D37"/>
  <c r="F37" s="1"/>
  <c r="D38"/>
  <c r="F38" s="1"/>
  <c r="D39"/>
  <c r="F39" s="1"/>
  <c r="D40"/>
  <c r="F40" s="1"/>
  <c r="D41"/>
  <c r="F41" s="1"/>
  <c r="D42"/>
  <c r="F42" s="1"/>
  <c r="D33"/>
  <c r="D31"/>
  <c r="F31" s="1"/>
  <c r="D26"/>
  <c r="F26" s="1"/>
  <c r="D27"/>
  <c r="D28"/>
  <c r="F28" s="1"/>
  <c r="D29"/>
  <c r="D30"/>
  <c r="F30" s="1"/>
  <c r="D25"/>
  <c r="D17"/>
  <c r="F17" s="1"/>
  <c r="D18"/>
  <c r="F18" s="1"/>
  <c r="D19"/>
  <c r="D20"/>
  <c r="D21"/>
  <c r="F21" s="1"/>
  <c r="D22"/>
  <c r="D16"/>
  <c r="F16" s="1"/>
  <c r="C45"/>
  <c r="C46"/>
  <c r="C44"/>
  <c r="F36"/>
  <c r="F29"/>
  <c r="F27"/>
  <c r="F25"/>
  <c r="E24"/>
  <c r="E43" s="1"/>
  <c r="D23"/>
  <c r="F22"/>
  <c r="F20"/>
  <c r="F19"/>
  <c r="C45" i="4"/>
  <c r="C46"/>
  <c r="C44"/>
  <c r="F46"/>
  <c r="F45"/>
  <c r="F44"/>
  <c r="F42"/>
  <c r="F41"/>
  <c r="F40"/>
  <c r="F39"/>
  <c r="F38"/>
  <c r="F37"/>
  <c r="F36"/>
  <c r="F35"/>
  <c r="F34"/>
  <c r="F33"/>
  <c r="D32"/>
  <c r="F32" s="1"/>
  <c r="F31"/>
  <c r="F30"/>
  <c r="F29"/>
  <c r="F28"/>
  <c r="F27"/>
  <c r="F26"/>
  <c r="F25"/>
  <c r="E24"/>
  <c r="E43" s="1"/>
  <c r="D24"/>
  <c r="F24" s="1"/>
  <c r="D23"/>
  <c r="D43" s="1"/>
  <c r="F43" s="1"/>
  <c r="F22"/>
  <c r="F21"/>
  <c r="F20"/>
  <c r="F19"/>
  <c r="F18"/>
  <c r="F17"/>
  <c r="F16"/>
  <c r="C45" i="3"/>
  <c r="C46"/>
  <c r="C44"/>
  <c r="F46"/>
  <c r="F45"/>
  <c r="F44"/>
  <c r="F42"/>
  <c r="F41"/>
  <c r="F40"/>
  <c r="F39"/>
  <c r="F38"/>
  <c r="F37"/>
  <c r="F36"/>
  <c r="F35"/>
  <c r="F34"/>
  <c r="F33"/>
  <c r="D32"/>
  <c r="F32" s="1"/>
  <c r="F31"/>
  <c r="F30"/>
  <c r="F29"/>
  <c r="F28"/>
  <c r="F27"/>
  <c r="F26"/>
  <c r="F25"/>
  <c r="E24"/>
  <c r="E43" s="1"/>
  <c r="D24"/>
  <c r="F24" s="1"/>
  <c r="D23"/>
  <c r="D43" s="1"/>
  <c r="F43" s="1"/>
  <c r="F22"/>
  <c r="F21"/>
  <c r="F20"/>
  <c r="F19"/>
  <c r="F18"/>
  <c r="F17"/>
  <c r="F16"/>
  <c r="C45" i="2"/>
  <c r="C46"/>
  <c r="F46"/>
  <c r="F45"/>
  <c r="F44"/>
  <c r="F42"/>
  <c r="F41"/>
  <c r="F40"/>
  <c r="F39"/>
  <c r="F38"/>
  <c r="F37"/>
  <c r="F36"/>
  <c r="F35"/>
  <c r="F34"/>
  <c r="F33"/>
  <c r="D32"/>
  <c r="F32" s="1"/>
  <c r="F31"/>
  <c r="F30"/>
  <c r="F29"/>
  <c r="F28"/>
  <c r="F27"/>
  <c r="F26"/>
  <c r="F25"/>
  <c r="E24"/>
  <c r="E43" s="1"/>
  <c r="D24"/>
  <c r="F24" s="1"/>
  <c r="D23"/>
  <c r="D43" s="1"/>
  <c r="F43" s="1"/>
  <c r="F22"/>
  <c r="F21"/>
  <c r="F20"/>
  <c r="F19"/>
  <c r="F18"/>
  <c r="F17"/>
  <c r="F16"/>
  <c r="F17" i="1"/>
  <c r="F18"/>
  <c r="F19"/>
  <c r="F20"/>
  <c r="F21"/>
  <c r="F22"/>
  <c r="F25"/>
  <c r="F26"/>
  <c r="F27"/>
  <c r="F28"/>
  <c r="F29"/>
  <c r="F30"/>
  <c r="F31"/>
  <c r="F35"/>
  <c r="F36"/>
  <c r="F37"/>
  <c r="F38"/>
  <c r="F39"/>
  <c r="F40"/>
  <c r="F41"/>
  <c r="F42"/>
  <c r="F43"/>
  <c r="F44"/>
  <c r="F47"/>
  <c r="F48"/>
  <c r="F16"/>
  <c r="D34"/>
  <c r="F34" s="1"/>
  <c r="D23"/>
  <c r="F23" s="1"/>
  <c r="E24"/>
  <c r="D32" i="5" l="1"/>
  <c r="F32" s="1"/>
  <c r="D24" i="1"/>
  <c r="F24" s="1"/>
  <c r="F33" i="5"/>
  <c r="F23"/>
  <c r="F23" i="4"/>
  <c r="F23" i="3"/>
  <c r="F23" i="2"/>
  <c r="E45" i="1"/>
  <c r="D24" i="5" l="1"/>
  <c r="F24" s="1"/>
  <c r="D45" i="1"/>
  <c r="F45" l="1"/>
  <c r="D46"/>
  <c r="D43" i="5"/>
  <c r="F43" s="1"/>
  <c r="C44" i="2" l="1"/>
  <c r="D44" i="5"/>
  <c r="F44" s="1"/>
  <c r="F46" i="1"/>
</calcChain>
</file>

<file path=xl/sharedStrings.xml><?xml version="1.0" encoding="utf-8"?>
<sst xmlns="http://schemas.openxmlformats.org/spreadsheetml/2006/main" count="222" uniqueCount="62">
  <si>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</si>
  <si>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</si>
  <si>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</si>
  <si>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</si>
  <si>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</si>
  <si>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</si>
  <si>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</si>
  <si>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</si>
  <si>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</si>
  <si>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</si>
  <si>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</si>
  <si>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</si>
  <si>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</si>
  <si>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</si>
  <si>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</si>
  <si>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</si>
  <si>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заработную платы рабочим  текущего  ремонта (с отчислениями на  соцнужды)</t>
  </si>
  <si>
    <t>Всего, руб.</t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</si>
  <si>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</si>
  <si>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</si>
  <si>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</si>
  <si>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</si>
  <si>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>Вывоз крупногабаритного мусора</t>
  </si>
  <si>
    <t>Общеэксплуатац.расходы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</si>
  <si>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</si>
  <si>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</si>
  <si>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</si>
  <si>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</si>
  <si>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</si>
  <si>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Прочие затраты по  договорам подряда </t>
  </si>
  <si>
    <t>Задолженность по оплате по ст."Содержание"</t>
  </si>
  <si>
    <t>18,58; 12,96</t>
  </si>
  <si>
    <t>Задолженность по оплате по коммун.услугам</t>
  </si>
  <si>
    <t>Затраты на работы по текущему ремонту, в т.ч.</t>
  </si>
  <si>
    <t>Начислено по ст. "содержание и текущий ремонт"не жилому помещению</t>
  </si>
  <si>
    <t xml:space="preserve">Оплачено собственниками жилых помещений </t>
  </si>
  <si>
    <t xml:space="preserve">Оплачено собственниками нежилых помещений 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</si>
  <si>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всего.</t>
    </r>
  </si>
  <si>
    <t>УСН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</si>
  <si>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Брянского Фронта, д. № 26  за 1 кв. 2018   год</t>
  </si>
  <si>
    <t>Всего за 2017 год</t>
  </si>
  <si>
    <t>ИТОГО ДОХОДОВ</t>
  </si>
  <si>
    <t>Остаток неиспользованных средств на 01.04.18г.</t>
  </si>
  <si>
    <t>Остаток неиспользованных средств за 2 кв. 2018г.</t>
  </si>
  <si>
    <t>Остаток неиспользованных средств за 1 кв. 2018г.</t>
  </si>
  <si>
    <t>Всего за 1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</si>
  <si>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Брянского Фронта, д. № 26  за 2 кв. 2018   год</t>
  </si>
  <si>
    <t>Остаток неиспользованных средств за 3 кв. 2018г.</t>
  </si>
  <si>
    <t>Остаток неиспользованных средств на 01.07.18г.</t>
  </si>
  <si>
    <t>Всего за 2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</si>
  <si>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Брянского Фронта, д. № 26  за 3 кв. 2018   год</t>
  </si>
  <si>
    <t>Остаток неиспользованных средств на 01.10.18г.</t>
  </si>
  <si>
    <t>Остаток неиспользованных средств за 4 кв. 2018г.</t>
  </si>
  <si>
    <t>Всего за 3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</si>
  <si>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Брянского Фронта, д. № 26  за 4 кв. 2018   год</t>
  </si>
  <si>
    <t>Остаток неиспользованных средств за 2018г.</t>
  </si>
  <si>
    <t>Остаток неиспользованных средств на 01.01.19г.</t>
  </si>
  <si>
    <t>Всего за 4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</si>
  <si>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Брянского Фронта, д. № 26  за  2018   год</t>
  </si>
  <si>
    <t>Затраты на содержание дворника (с  отчислениями на соцнужды)</t>
  </si>
  <si>
    <t>Затраты на содержание уборщицы (с  отчислениями на соцнужды)</t>
  </si>
  <si>
    <t>Налог УСН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</si>
</sst>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topLeftCell="A31" zoomScale="130" zoomScaleNormal="130" workbookViewId="0">
      <selection activeCell="D41" sqref="D41"/>
    </sheetView>
  </sheetViews>
  <sheetFormatPr defaultRowHeight="11.25"/>
  <cols>
    <col min="1" max="1" width="1.28515625" style="4" customWidth="1"/>
    <col min="2" max="2" width="41.7109375" style="4" customWidth="1"/>
    <col min="3" max="3" width="17.5703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39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31" t="s">
        <v>0</v>
      </c>
      <c r="C6" s="32"/>
      <c r="D6" s="33"/>
      <c r="E6" s="27" t="s">
        <v>18</v>
      </c>
      <c r="F6" s="28"/>
    </row>
    <row r="7" spans="2:9" ht="12">
      <c r="B7" s="24" t="s">
        <v>1</v>
      </c>
      <c r="C7" s="25"/>
      <c r="D7" s="26"/>
      <c r="E7" s="29">
        <v>9889.5</v>
      </c>
      <c r="F7" s="30"/>
    </row>
    <row r="8" spans="2:9" ht="10.5" customHeight="1">
      <c r="B8" s="24" t="s">
        <v>2</v>
      </c>
      <c r="C8" s="25"/>
      <c r="D8" s="26"/>
      <c r="E8" s="29">
        <v>164.2</v>
      </c>
      <c r="F8" s="30"/>
    </row>
    <row r="9" spans="2:9" ht="11.25" customHeight="1">
      <c r="B9" s="24" t="s">
        <v>3</v>
      </c>
      <c r="C9" s="25"/>
      <c r="D9" s="26"/>
      <c r="E9" s="29">
        <v>1192.3</v>
      </c>
      <c r="F9" s="30"/>
    </row>
    <row r="10" spans="2:9" ht="12">
      <c r="B10" s="24" t="s">
        <v>4</v>
      </c>
      <c r="C10" s="25"/>
      <c r="D10" s="26"/>
      <c r="E10" s="29"/>
      <c r="F10" s="30"/>
    </row>
    <row r="11" spans="2:9" ht="12">
      <c r="B11" s="24" t="s">
        <v>20</v>
      </c>
      <c r="C11" s="25"/>
      <c r="D11" s="26"/>
      <c r="E11" s="29">
        <v>244</v>
      </c>
      <c r="F11" s="30"/>
    </row>
    <row r="12" spans="2:9" ht="25.5" customHeight="1" thickBot="1">
      <c r="B12" s="38" t="s">
        <v>5</v>
      </c>
      <c r="C12" s="39"/>
      <c r="D12" s="40"/>
      <c r="E12" s="36" t="s">
        <v>31</v>
      </c>
      <c r="F12" s="3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40</v>
      </c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f>484922.88</f>
        <v>484922.88</v>
      </c>
      <c r="E16" s="6"/>
      <c r="F16" s="6">
        <f>D16+E16</f>
        <v>484922.88</v>
      </c>
    </row>
    <row r="17" spans="2:6" ht="24">
      <c r="B17" s="10" t="s">
        <v>34</v>
      </c>
      <c r="C17" s="10"/>
      <c r="D17" s="6">
        <v>7822.5</v>
      </c>
      <c r="E17" s="6"/>
      <c r="F17" s="6">
        <f t="shared" ref="F17:F48" si="0">D17+E17</f>
        <v>7822.5</v>
      </c>
    </row>
    <row r="18" spans="2:6">
      <c r="B18" s="14" t="s">
        <v>35</v>
      </c>
      <c r="C18" s="14"/>
      <c r="D18" s="6">
        <v>483823.9</v>
      </c>
      <c r="E18" s="6"/>
      <c r="F18" s="6">
        <f t="shared" si="0"/>
        <v>483823.9</v>
      </c>
    </row>
    <row r="19" spans="2:6">
      <c r="B19" s="14" t="s">
        <v>36</v>
      </c>
      <c r="C19" s="14"/>
      <c r="D19" s="6">
        <v>7822.5</v>
      </c>
      <c r="E19" s="6"/>
      <c r="F19" s="6">
        <f t="shared" si="0"/>
        <v>7822.5</v>
      </c>
    </row>
    <row r="20" spans="2:6" ht="11.25" hidden="1" customHeight="1">
      <c r="B20" s="11"/>
      <c r="C20" s="11"/>
      <c r="D20" s="6"/>
      <c r="E20" s="6"/>
      <c r="F20" s="6">
        <f t="shared" si="0"/>
        <v>0</v>
      </c>
    </row>
    <row r="21" spans="2:6" ht="11.25" hidden="1" customHeight="1">
      <c r="B21" s="11"/>
      <c r="C21" s="11"/>
      <c r="D21" s="6"/>
      <c r="E21" s="6"/>
      <c r="F21" s="6">
        <f t="shared" si="0"/>
        <v>0</v>
      </c>
    </row>
    <row r="22" spans="2:6" ht="24" customHeight="1">
      <c r="B22" s="10" t="s">
        <v>19</v>
      </c>
      <c r="C22" s="10"/>
      <c r="D22" s="6">
        <v>7700</v>
      </c>
      <c r="E22" s="6"/>
      <c r="F22" s="6">
        <f t="shared" si="0"/>
        <v>7700</v>
      </c>
    </row>
    <row r="23" spans="2:6" ht="24" customHeight="1">
      <c r="B23" s="10" t="s">
        <v>41</v>
      </c>
      <c r="C23" s="10"/>
      <c r="D23" s="16">
        <f>D18+D19+D22</f>
        <v>499346.4</v>
      </c>
      <c r="E23" s="6"/>
      <c r="F23" s="6">
        <f t="shared" si="0"/>
        <v>499346.4</v>
      </c>
    </row>
    <row r="24" spans="2:6" ht="12">
      <c r="B24" s="11" t="s">
        <v>9</v>
      </c>
      <c r="C24" s="11"/>
      <c r="D24" s="16">
        <f>D25+D26+D27+D28+D29+D30+D31+D34+D38+D39+D40+D41+D42+D43+D44</f>
        <v>436292.99</v>
      </c>
      <c r="E24" s="6">
        <f>SUM(E25:E30)</f>
        <v>0</v>
      </c>
      <c r="F24" s="6">
        <f t="shared" si="0"/>
        <v>436292.99</v>
      </c>
    </row>
    <row r="25" spans="2:6" ht="12">
      <c r="B25" s="12" t="s">
        <v>10</v>
      </c>
      <c r="C25" s="12"/>
      <c r="D25" s="6">
        <v>38073</v>
      </c>
      <c r="E25" s="6"/>
      <c r="F25" s="6">
        <f t="shared" si="0"/>
        <v>38073</v>
      </c>
    </row>
    <row r="26" spans="2:6" ht="12">
      <c r="B26" s="12" t="s">
        <v>11</v>
      </c>
      <c r="C26" s="12"/>
      <c r="D26" s="6">
        <v>0</v>
      </c>
      <c r="E26" s="6"/>
      <c r="F26" s="6">
        <f t="shared" si="0"/>
        <v>0</v>
      </c>
    </row>
    <row r="27" spans="2:6" ht="12">
      <c r="B27" s="12" t="s">
        <v>12</v>
      </c>
      <c r="C27" s="12"/>
      <c r="D27" s="6">
        <v>0</v>
      </c>
      <c r="E27" s="6"/>
      <c r="F27" s="6">
        <f t="shared" si="0"/>
        <v>0</v>
      </c>
    </row>
    <row r="28" spans="2:6" ht="12">
      <c r="B28" s="13" t="s">
        <v>24</v>
      </c>
      <c r="C28" s="13"/>
      <c r="D28" s="6">
        <v>29100</v>
      </c>
      <c r="E28" s="6"/>
      <c r="F28" s="6">
        <f t="shared" si="0"/>
        <v>29100</v>
      </c>
    </row>
    <row r="29" spans="2:6" ht="12">
      <c r="B29" s="13" t="s">
        <v>22</v>
      </c>
      <c r="C29" s="13"/>
      <c r="D29" s="6">
        <v>0</v>
      </c>
      <c r="E29" s="6"/>
      <c r="F29" s="6">
        <f t="shared" si="0"/>
        <v>0</v>
      </c>
    </row>
    <row r="30" spans="2:6" ht="12">
      <c r="B30" s="12" t="s">
        <v>13</v>
      </c>
      <c r="C30" s="12"/>
      <c r="D30" s="6">
        <v>0</v>
      </c>
      <c r="E30" s="6"/>
      <c r="F30" s="6">
        <f t="shared" si="0"/>
        <v>0</v>
      </c>
    </row>
    <row r="31" spans="2:6" ht="36" customHeight="1">
      <c r="B31" s="10" t="s">
        <v>37</v>
      </c>
      <c r="C31" s="10"/>
      <c r="D31" s="16">
        <f>D32+D33</f>
        <v>72120</v>
      </c>
      <c r="E31" s="6"/>
      <c r="F31" s="6">
        <f t="shared" si="0"/>
        <v>72120</v>
      </c>
    </row>
    <row r="32" spans="2:6" ht="36" customHeight="1">
      <c r="B32" s="13" t="s">
        <v>59</v>
      </c>
      <c r="C32" s="10"/>
      <c r="D32" s="6">
        <v>30651</v>
      </c>
      <c r="E32" s="6"/>
      <c r="F32" s="6"/>
    </row>
    <row r="33" spans="2:6" ht="36" customHeight="1">
      <c r="B33" s="13" t="s">
        <v>60</v>
      </c>
      <c r="C33" s="10"/>
      <c r="D33" s="6">
        <v>41469</v>
      </c>
      <c r="E33" s="6"/>
      <c r="F33" s="6"/>
    </row>
    <row r="34" spans="2:6" ht="12">
      <c r="B34" s="10" t="s">
        <v>33</v>
      </c>
      <c r="C34" s="10"/>
      <c r="D34" s="16">
        <f>D35+D36+D37</f>
        <v>104053.03</v>
      </c>
      <c r="E34" s="6"/>
      <c r="F34" s="6">
        <f t="shared" si="0"/>
        <v>104053.03</v>
      </c>
    </row>
    <row r="35" spans="2:6" ht="12">
      <c r="B35" s="12" t="s">
        <v>15</v>
      </c>
      <c r="C35" s="12"/>
      <c r="D35" s="6">
        <v>11583.38</v>
      </c>
      <c r="E35" s="6"/>
      <c r="F35" s="6">
        <f t="shared" si="0"/>
        <v>11583.38</v>
      </c>
    </row>
    <row r="36" spans="2:6" ht="24">
      <c r="B36" s="13" t="s">
        <v>16</v>
      </c>
      <c r="C36" s="13"/>
      <c r="D36" s="6">
        <v>73659.649999999994</v>
      </c>
      <c r="E36" s="6"/>
      <c r="F36" s="6">
        <f t="shared" si="0"/>
        <v>73659.649999999994</v>
      </c>
    </row>
    <row r="37" spans="2:6" ht="12">
      <c r="B37" s="13" t="s">
        <v>29</v>
      </c>
      <c r="C37" s="13"/>
      <c r="D37" s="6">
        <v>18810</v>
      </c>
      <c r="E37" s="6"/>
      <c r="F37" s="6">
        <f t="shared" si="0"/>
        <v>18810</v>
      </c>
    </row>
    <row r="38" spans="2:6" ht="12">
      <c r="B38" s="11" t="s">
        <v>14</v>
      </c>
      <c r="C38" s="11"/>
      <c r="D38" s="6">
        <v>24571.46</v>
      </c>
      <c r="E38" s="6"/>
      <c r="F38" s="6">
        <f t="shared" si="0"/>
        <v>24571.46</v>
      </c>
    </row>
    <row r="39" spans="2:6" ht="12">
      <c r="B39" s="11" t="s">
        <v>61</v>
      </c>
      <c r="C39" s="11"/>
      <c r="D39" s="6">
        <v>19717.79</v>
      </c>
      <c r="E39" s="6"/>
      <c r="F39" s="6">
        <f t="shared" si="0"/>
        <v>19717.79</v>
      </c>
    </row>
    <row r="40" spans="2:6" ht="14.25" customHeight="1">
      <c r="B40" s="11" t="s">
        <v>23</v>
      </c>
      <c r="C40" s="11"/>
      <c r="D40" s="6">
        <f>6273.32+4437.67+30951.32+376.36-453.24</f>
        <v>41585.43</v>
      </c>
      <c r="E40" s="6"/>
      <c r="F40" s="6">
        <f t="shared" si="0"/>
        <v>41585.43</v>
      </c>
    </row>
    <row r="41" spans="2:6" ht="13.5" customHeight="1">
      <c r="B41" s="11" t="s">
        <v>21</v>
      </c>
      <c r="C41" s="11"/>
      <c r="D41" s="6">
        <f>1923.2</f>
        <v>1923.2</v>
      </c>
      <c r="E41" s="6"/>
      <c r="F41" s="6">
        <f t="shared" si="0"/>
        <v>1923.2</v>
      </c>
    </row>
    <row r="42" spans="2:6" ht="15.75" customHeight="1">
      <c r="B42" s="10" t="s">
        <v>26</v>
      </c>
      <c r="C42" s="10"/>
      <c r="D42" s="6">
        <v>98549.08</v>
      </c>
      <c r="E42" s="6"/>
      <c r="F42" s="6">
        <f t="shared" si="0"/>
        <v>98549.08</v>
      </c>
    </row>
    <row r="43" spans="2:6" ht="12.75" customHeight="1">
      <c r="B43" s="10" t="s">
        <v>27</v>
      </c>
      <c r="C43" s="10"/>
      <c r="D43" s="6">
        <v>4900</v>
      </c>
      <c r="E43" s="6"/>
      <c r="F43" s="6">
        <f t="shared" si="0"/>
        <v>4900</v>
      </c>
    </row>
    <row r="44" spans="2:6" ht="12.75" customHeight="1">
      <c r="B44" s="10" t="s">
        <v>28</v>
      </c>
      <c r="C44" s="10"/>
      <c r="D44" s="6">
        <v>1700</v>
      </c>
      <c r="E44" s="6"/>
      <c r="F44" s="6">
        <f t="shared" si="0"/>
        <v>1700</v>
      </c>
    </row>
    <row r="45" spans="2:6" ht="12">
      <c r="B45" s="11" t="s">
        <v>44</v>
      </c>
      <c r="C45" s="11"/>
      <c r="D45" s="16">
        <f>D23-D24</f>
        <v>63053.410000000033</v>
      </c>
      <c r="E45" s="6">
        <f>E22-(E24+E31+E35+E36+E40+E41+E42)</f>
        <v>0</v>
      </c>
      <c r="F45" s="6">
        <f t="shared" si="0"/>
        <v>63053.410000000033</v>
      </c>
    </row>
    <row r="46" spans="2:6" ht="12">
      <c r="B46" s="11" t="s">
        <v>42</v>
      </c>
      <c r="C46" s="11">
        <v>-217093.31</v>
      </c>
      <c r="D46" s="6">
        <f>D45+C46</f>
        <v>-154039.89999999997</v>
      </c>
      <c r="E46" s="6"/>
      <c r="F46" s="6">
        <f t="shared" si="0"/>
        <v>-154039.89999999997</v>
      </c>
    </row>
    <row r="47" spans="2:6" ht="12">
      <c r="B47" s="11" t="s">
        <v>30</v>
      </c>
      <c r="C47" s="19">
        <v>91277.08</v>
      </c>
      <c r="D47" s="6">
        <f>D16-D18+C47</f>
        <v>92376.059999999983</v>
      </c>
      <c r="E47" s="6"/>
      <c r="F47" s="6">
        <f t="shared" si="0"/>
        <v>92376.059999999983</v>
      </c>
    </row>
    <row r="48" spans="2:6" ht="12">
      <c r="B48" s="11" t="s">
        <v>32</v>
      </c>
      <c r="C48" s="19">
        <v>37293.31</v>
      </c>
      <c r="D48" s="6">
        <v>38841.760000000002</v>
      </c>
      <c r="E48" s="6"/>
      <c r="F48" s="6">
        <f t="shared" si="0"/>
        <v>38841.760000000002</v>
      </c>
    </row>
    <row r="49" spans="2:6" ht="83.25" customHeight="1">
      <c r="B49" s="15" t="s">
        <v>25</v>
      </c>
      <c r="C49" s="17"/>
      <c r="E49" s="34"/>
      <c r="F49" s="35"/>
    </row>
  </sheetData>
  <mergeCells count="17">
    <mergeCell ref="E49:F49"/>
    <mergeCell ref="E11:F11"/>
    <mergeCell ref="E12:F12"/>
    <mergeCell ref="B12:D12"/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7"/>
  <sheetViews>
    <sheetView topLeftCell="A34" zoomScale="130" zoomScaleNormal="130" workbookViewId="0">
      <selection activeCell="B9" sqref="B9:D9"/>
    </sheetView>
  </sheetViews>
  <sheetFormatPr defaultRowHeight="11.25"/>
  <cols>
    <col min="1" max="1" width="1.28515625" style="4" customWidth="1"/>
    <col min="2" max="2" width="41.7109375" style="4" customWidth="1"/>
    <col min="3" max="3" width="17.5703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46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31" t="s">
        <v>0</v>
      </c>
      <c r="C6" s="32"/>
      <c r="D6" s="33"/>
      <c r="E6" s="27" t="s">
        <v>18</v>
      </c>
      <c r="F6" s="28"/>
    </row>
    <row r="7" spans="2:9" ht="12">
      <c r="B7" s="24" t="s">
        <v>1</v>
      </c>
      <c r="C7" s="25"/>
      <c r="D7" s="26"/>
      <c r="E7" s="29">
        <v>9889.5</v>
      </c>
      <c r="F7" s="30"/>
    </row>
    <row r="8" spans="2:9" ht="10.5" customHeight="1">
      <c r="B8" s="24" t="s">
        <v>2</v>
      </c>
      <c r="C8" s="25"/>
      <c r="D8" s="26"/>
      <c r="E8" s="29">
        <v>164.2</v>
      </c>
      <c r="F8" s="30"/>
    </row>
    <row r="9" spans="2:9" ht="11.25" customHeight="1">
      <c r="B9" s="24" t="s">
        <v>3</v>
      </c>
      <c r="C9" s="25"/>
      <c r="D9" s="26"/>
      <c r="E9" s="29">
        <v>1192.3</v>
      </c>
      <c r="F9" s="30"/>
    </row>
    <row r="10" spans="2:9" ht="12">
      <c r="B10" s="24" t="s">
        <v>4</v>
      </c>
      <c r="C10" s="25"/>
      <c r="D10" s="26"/>
      <c r="E10" s="29"/>
      <c r="F10" s="30"/>
    </row>
    <row r="11" spans="2:9" ht="12">
      <c r="B11" s="24" t="s">
        <v>20</v>
      </c>
      <c r="C11" s="25"/>
      <c r="D11" s="26"/>
      <c r="E11" s="29">
        <v>244</v>
      </c>
      <c r="F11" s="30"/>
    </row>
    <row r="12" spans="2:9" ht="25.5" customHeight="1" thickBot="1">
      <c r="B12" s="38" t="s">
        <v>5</v>
      </c>
      <c r="C12" s="39"/>
      <c r="D12" s="40"/>
      <c r="E12" s="36" t="s">
        <v>31</v>
      </c>
      <c r="F12" s="3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45</v>
      </c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/>
      <c r="E16" s="6"/>
      <c r="F16" s="6">
        <f>D16+E16</f>
        <v>0</v>
      </c>
    </row>
    <row r="17" spans="2:6" ht="24">
      <c r="B17" s="10" t="s">
        <v>34</v>
      </c>
      <c r="C17" s="10"/>
      <c r="D17" s="6"/>
      <c r="E17" s="6"/>
      <c r="F17" s="6">
        <f t="shared" ref="F17:F46" si="0">D17+E17</f>
        <v>0</v>
      </c>
    </row>
    <row r="18" spans="2:6">
      <c r="B18" s="14" t="s">
        <v>35</v>
      </c>
      <c r="C18" s="14"/>
      <c r="D18" s="6"/>
      <c r="E18" s="6"/>
      <c r="F18" s="6">
        <f t="shared" si="0"/>
        <v>0</v>
      </c>
    </row>
    <row r="19" spans="2:6">
      <c r="B19" s="14" t="s">
        <v>36</v>
      </c>
      <c r="C19" s="14"/>
      <c r="D19" s="6"/>
      <c r="E19" s="6"/>
      <c r="F19" s="6">
        <f t="shared" si="0"/>
        <v>0</v>
      </c>
    </row>
    <row r="20" spans="2:6" ht="11.25" hidden="1" customHeight="1">
      <c r="B20" s="11"/>
      <c r="C20" s="11"/>
      <c r="D20" s="6"/>
      <c r="E20" s="6"/>
      <c r="F20" s="6">
        <f t="shared" si="0"/>
        <v>0</v>
      </c>
    </row>
    <row r="21" spans="2:6" ht="11.25" hidden="1" customHeight="1">
      <c r="B21" s="11"/>
      <c r="C21" s="11"/>
      <c r="D21" s="6"/>
      <c r="E21" s="6"/>
      <c r="F21" s="6">
        <f t="shared" si="0"/>
        <v>0</v>
      </c>
    </row>
    <row r="22" spans="2:6" ht="24" customHeight="1">
      <c r="B22" s="10" t="s">
        <v>19</v>
      </c>
      <c r="C22" s="10"/>
      <c r="D22" s="6"/>
      <c r="E22" s="6"/>
      <c r="F22" s="6">
        <f t="shared" si="0"/>
        <v>0</v>
      </c>
    </row>
    <row r="23" spans="2:6" ht="24" customHeight="1">
      <c r="B23" s="10" t="s">
        <v>41</v>
      </c>
      <c r="C23" s="10"/>
      <c r="D23" s="16">
        <f>D18+D19+D22</f>
        <v>0</v>
      </c>
      <c r="E23" s="6"/>
      <c r="F23" s="6">
        <f t="shared" si="0"/>
        <v>0</v>
      </c>
    </row>
    <row r="24" spans="2:6" ht="12">
      <c r="B24" s="11" t="s">
        <v>9</v>
      </c>
      <c r="C24" s="11"/>
      <c r="D24" s="16">
        <f>D25+D26+D27+D28+D29+D30+D31+D32+D36+D37+D38+D39+D40+D41+D42</f>
        <v>0</v>
      </c>
      <c r="E24" s="6">
        <f>SUM(E25:E30)</f>
        <v>0</v>
      </c>
      <c r="F24" s="6">
        <f t="shared" si="0"/>
        <v>0</v>
      </c>
    </row>
    <row r="25" spans="2:6" ht="12">
      <c r="B25" s="12" t="s">
        <v>10</v>
      </c>
      <c r="C25" s="12"/>
      <c r="D25" s="6"/>
      <c r="E25" s="6"/>
      <c r="F25" s="6">
        <f t="shared" si="0"/>
        <v>0</v>
      </c>
    </row>
    <row r="26" spans="2:6" ht="12">
      <c r="B26" s="12" t="s">
        <v>11</v>
      </c>
      <c r="C26" s="12"/>
      <c r="D26" s="6"/>
      <c r="E26" s="6"/>
      <c r="F26" s="6">
        <f t="shared" si="0"/>
        <v>0</v>
      </c>
    </row>
    <row r="27" spans="2:6" ht="12">
      <c r="B27" s="12" t="s">
        <v>12</v>
      </c>
      <c r="C27" s="12"/>
      <c r="D27" s="6"/>
      <c r="E27" s="6"/>
      <c r="F27" s="6">
        <f t="shared" si="0"/>
        <v>0</v>
      </c>
    </row>
    <row r="28" spans="2:6" ht="12">
      <c r="B28" s="13" t="s">
        <v>24</v>
      </c>
      <c r="C28" s="13"/>
      <c r="D28" s="6"/>
      <c r="E28" s="6"/>
      <c r="F28" s="6">
        <f t="shared" si="0"/>
        <v>0</v>
      </c>
    </row>
    <row r="29" spans="2:6" ht="12">
      <c r="B29" s="13" t="s">
        <v>22</v>
      </c>
      <c r="C29" s="13"/>
      <c r="D29" s="6"/>
      <c r="E29" s="6"/>
      <c r="F29" s="6">
        <f t="shared" si="0"/>
        <v>0</v>
      </c>
    </row>
    <row r="30" spans="2:6" ht="12">
      <c r="B30" s="12" t="s">
        <v>13</v>
      </c>
      <c r="C30" s="12"/>
      <c r="D30" s="6"/>
      <c r="E30" s="6"/>
      <c r="F30" s="6">
        <f t="shared" si="0"/>
        <v>0</v>
      </c>
    </row>
    <row r="31" spans="2:6" ht="36" customHeight="1">
      <c r="B31" s="10" t="s">
        <v>37</v>
      </c>
      <c r="C31" s="10"/>
      <c r="D31" s="16">
        <v>0</v>
      </c>
      <c r="E31" s="6"/>
      <c r="F31" s="6">
        <f t="shared" si="0"/>
        <v>0</v>
      </c>
    </row>
    <row r="32" spans="2:6" ht="12">
      <c r="B32" s="10" t="s">
        <v>33</v>
      </c>
      <c r="C32" s="10"/>
      <c r="D32" s="16">
        <f>D33+D34+D35</f>
        <v>0</v>
      </c>
      <c r="E32" s="6"/>
      <c r="F32" s="6">
        <f t="shared" si="0"/>
        <v>0</v>
      </c>
    </row>
    <row r="33" spans="2:6" ht="12">
      <c r="B33" s="12" t="s">
        <v>15</v>
      </c>
      <c r="C33" s="12"/>
      <c r="D33" s="6"/>
      <c r="E33" s="6"/>
      <c r="F33" s="6">
        <f t="shared" si="0"/>
        <v>0</v>
      </c>
    </row>
    <row r="34" spans="2:6" ht="24">
      <c r="B34" s="13" t="s">
        <v>16</v>
      </c>
      <c r="C34" s="13"/>
      <c r="D34" s="6"/>
      <c r="E34" s="6"/>
      <c r="F34" s="6">
        <f t="shared" si="0"/>
        <v>0</v>
      </c>
    </row>
    <row r="35" spans="2:6" ht="12">
      <c r="B35" s="13" t="s">
        <v>29</v>
      </c>
      <c r="C35" s="13"/>
      <c r="D35" s="6"/>
      <c r="E35" s="6"/>
      <c r="F35" s="6">
        <f t="shared" si="0"/>
        <v>0</v>
      </c>
    </row>
    <row r="36" spans="2:6" ht="12">
      <c r="B36" s="11" t="s">
        <v>14</v>
      </c>
      <c r="C36" s="11"/>
      <c r="D36" s="6"/>
      <c r="E36" s="6"/>
      <c r="F36" s="6">
        <f t="shared" si="0"/>
        <v>0</v>
      </c>
    </row>
    <row r="37" spans="2:6" ht="12">
      <c r="B37" s="11" t="s">
        <v>38</v>
      </c>
      <c r="C37" s="11"/>
      <c r="D37" s="6"/>
      <c r="E37" s="6"/>
      <c r="F37" s="6">
        <f t="shared" si="0"/>
        <v>0</v>
      </c>
    </row>
    <row r="38" spans="2:6" ht="14.25" customHeight="1">
      <c r="B38" s="11" t="s">
        <v>23</v>
      </c>
      <c r="C38" s="11"/>
      <c r="D38" s="6"/>
      <c r="E38" s="6"/>
      <c r="F38" s="6">
        <f t="shared" si="0"/>
        <v>0</v>
      </c>
    </row>
    <row r="39" spans="2:6" ht="13.5" customHeight="1">
      <c r="B39" s="11" t="s">
        <v>21</v>
      </c>
      <c r="C39" s="11"/>
      <c r="D39" s="6"/>
      <c r="E39" s="6"/>
      <c r="F39" s="6">
        <f t="shared" si="0"/>
        <v>0</v>
      </c>
    </row>
    <row r="40" spans="2:6" ht="15.75" customHeight="1">
      <c r="B40" s="10" t="s">
        <v>26</v>
      </c>
      <c r="C40" s="10"/>
      <c r="D40" s="6"/>
      <c r="E40" s="6"/>
      <c r="F40" s="6">
        <f t="shared" si="0"/>
        <v>0</v>
      </c>
    </row>
    <row r="41" spans="2:6" ht="12.75" customHeight="1">
      <c r="B41" s="10" t="s">
        <v>27</v>
      </c>
      <c r="C41" s="10"/>
      <c r="D41" s="6"/>
      <c r="E41" s="6"/>
      <c r="F41" s="6">
        <f t="shared" si="0"/>
        <v>0</v>
      </c>
    </row>
    <row r="42" spans="2:6" ht="12.75" customHeight="1">
      <c r="B42" s="10" t="s">
        <v>28</v>
      </c>
      <c r="C42" s="10"/>
      <c r="D42" s="6"/>
      <c r="E42" s="6"/>
      <c r="F42" s="6">
        <f t="shared" si="0"/>
        <v>0</v>
      </c>
    </row>
    <row r="43" spans="2:6" ht="12">
      <c r="B43" s="11" t="s">
        <v>43</v>
      </c>
      <c r="C43" s="11"/>
      <c r="D43" s="16">
        <f>D23-D24</f>
        <v>0</v>
      </c>
      <c r="E43" s="6">
        <f>E22-(E24+E31+E33+E34+E38+E39+E40)</f>
        <v>0</v>
      </c>
      <c r="F43" s="6">
        <f t="shared" si="0"/>
        <v>0</v>
      </c>
    </row>
    <row r="44" spans="2:6" ht="12">
      <c r="B44" s="11" t="s">
        <v>42</v>
      </c>
      <c r="C44" s="11">
        <f>'1 квартал '!D46</f>
        <v>-154039.89999999997</v>
      </c>
      <c r="D44" s="6"/>
      <c r="E44" s="6"/>
      <c r="F44" s="6">
        <f t="shared" si="0"/>
        <v>0</v>
      </c>
    </row>
    <row r="45" spans="2:6" ht="12">
      <c r="B45" s="11" t="s">
        <v>30</v>
      </c>
      <c r="C45" s="11">
        <f>'1 квартал '!D47</f>
        <v>92376.059999999983</v>
      </c>
      <c r="D45" s="6"/>
      <c r="E45" s="6"/>
      <c r="F45" s="6">
        <f t="shared" si="0"/>
        <v>0</v>
      </c>
    </row>
    <row r="46" spans="2:6" ht="12">
      <c r="B46" s="11" t="s">
        <v>32</v>
      </c>
      <c r="C46" s="11">
        <f>'1 квартал '!D48</f>
        <v>38841.760000000002</v>
      </c>
      <c r="D46" s="6"/>
      <c r="E46" s="6"/>
      <c r="F46" s="6">
        <f t="shared" si="0"/>
        <v>0</v>
      </c>
    </row>
    <row r="47" spans="2:6" ht="83.25" customHeight="1">
      <c r="B47" s="17" t="s">
        <v>25</v>
      </c>
      <c r="C47" s="17"/>
      <c r="E47" s="34"/>
      <c r="F47" s="35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7:F4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7"/>
  <sheetViews>
    <sheetView topLeftCell="A34" zoomScale="130" zoomScaleNormal="130" workbookViewId="0">
      <selection activeCell="C46" sqref="C46"/>
    </sheetView>
  </sheetViews>
  <sheetFormatPr defaultRowHeight="11.25"/>
  <cols>
    <col min="1" max="1" width="1.28515625" style="4" customWidth="1"/>
    <col min="2" max="2" width="41.7109375" style="4" customWidth="1"/>
    <col min="3" max="3" width="17.5703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50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31" t="s">
        <v>0</v>
      </c>
      <c r="C6" s="32"/>
      <c r="D6" s="33"/>
      <c r="E6" s="27" t="s">
        <v>18</v>
      </c>
      <c r="F6" s="28"/>
    </row>
    <row r="7" spans="2:9" ht="12">
      <c r="B7" s="24" t="s">
        <v>1</v>
      </c>
      <c r="C7" s="25"/>
      <c r="D7" s="26"/>
      <c r="E7" s="29">
        <v>9889.5</v>
      </c>
      <c r="F7" s="30"/>
    </row>
    <row r="8" spans="2:9" ht="10.5" customHeight="1">
      <c r="B8" s="24" t="s">
        <v>2</v>
      </c>
      <c r="C8" s="25"/>
      <c r="D8" s="26"/>
      <c r="E8" s="29">
        <v>164.2</v>
      </c>
      <c r="F8" s="30"/>
    </row>
    <row r="9" spans="2:9" ht="11.25" customHeight="1">
      <c r="B9" s="24" t="s">
        <v>3</v>
      </c>
      <c r="C9" s="25"/>
      <c r="D9" s="26"/>
      <c r="E9" s="29">
        <v>1192.3</v>
      </c>
      <c r="F9" s="30"/>
    </row>
    <row r="10" spans="2:9" ht="12">
      <c r="B10" s="24" t="s">
        <v>4</v>
      </c>
      <c r="C10" s="25"/>
      <c r="D10" s="26"/>
      <c r="E10" s="29"/>
      <c r="F10" s="30"/>
    </row>
    <row r="11" spans="2:9" ht="12">
      <c r="B11" s="24" t="s">
        <v>20</v>
      </c>
      <c r="C11" s="25"/>
      <c r="D11" s="26"/>
      <c r="E11" s="29">
        <v>244</v>
      </c>
      <c r="F11" s="30"/>
    </row>
    <row r="12" spans="2:9" ht="25.5" customHeight="1" thickBot="1">
      <c r="B12" s="38" t="s">
        <v>5</v>
      </c>
      <c r="C12" s="39"/>
      <c r="D12" s="40"/>
      <c r="E12" s="36" t="s">
        <v>31</v>
      </c>
      <c r="F12" s="3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49</v>
      </c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/>
      <c r="E16" s="6"/>
      <c r="F16" s="6">
        <f>D16+E16</f>
        <v>0</v>
      </c>
    </row>
    <row r="17" spans="2:6" ht="24">
      <c r="B17" s="10" t="s">
        <v>34</v>
      </c>
      <c r="C17" s="10"/>
      <c r="D17" s="6"/>
      <c r="E17" s="6"/>
      <c r="F17" s="6">
        <f t="shared" ref="F17:F46" si="0">D17+E17</f>
        <v>0</v>
      </c>
    </row>
    <row r="18" spans="2:6">
      <c r="B18" s="14" t="s">
        <v>35</v>
      </c>
      <c r="C18" s="14"/>
      <c r="D18" s="6"/>
      <c r="E18" s="6"/>
      <c r="F18" s="6">
        <f t="shared" si="0"/>
        <v>0</v>
      </c>
    </row>
    <row r="19" spans="2:6">
      <c r="B19" s="14" t="s">
        <v>36</v>
      </c>
      <c r="C19" s="14"/>
      <c r="D19" s="6"/>
      <c r="E19" s="6"/>
      <c r="F19" s="6">
        <f t="shared" si="0"/>
        <v>0</v>
      </c>
    </row>
    <row r="20" spans="2:6" ht="11.25" hidden="1" customHeight="1">
      <c r="B20" s="11"/>
      <c r="C20" s="11"/>
      <c r="D20" s="6"/>
      <c r="E20" s="6"/>
      <c r="F20" s="6">
        <f t="shared" si="0"/>
        <v>0</v>
      </c>
    </row>
    <row r="21" spans="2:6" ht="11.25" hidden="1" customHeight="1">
      <c r="B21" s="11"/>
      <c r="C21" s="11"/>
      <c r="D21" s="6"/>
      <c r="E21" s="6"/>
      <c r="F21" s="6">
        <f t="shared" si="0"/>
        <v>0</v>
      </c>
    </row>
    <row r="22" spans="2:6" ht="24" customHeight="1">
      <c r="B22" s="10" t="s">
        <v>19</v>
      </c>
      <c r="C22" s="10"/>
      <c r="D22" s="6"/>
      <c r="E22" s="6"/>
      <c r="F22" s="6">
        <f t="shared" si="0"/>
        <v>0</v>
      </c>
    </row>
    <row r="23" spans="2:6" ht="24" customHeight="1">
      <c r="B23" s="10" t="s">
        <v>41</v>
      </c>
      <c r="C23" s="10"/>
      <c r="D23" s="16">
        <f>D18+D19+D22</f>
        <v>0</v>
      </c>
      <c r="E23" s="6"/>
      <c r="F23" s="6">
        <f t="shared" si="0"/>
        <v>0</v>
      </c>
    </row>
    <row r="24" spans="2:6" ht="12">
      <c r="B24" s="11" t="s">
        <v>9</v>
      </c>
      <c r="C24" s="11"/>
      <c r="D24" s="16">
        <f>D25+D26+D27+D28+D29+D30+D31+D32+D36+D37+D38+D39+D40+D41+D42</f>
        <v>0</v>
      </c>
      <c r="E24" s="6">
        <f>SUM(E25:E30)</f>
        <v>0</v>
      </c>
      <c r="F24" s="6">
        <f t="shared" si="0"/>
        <v>0</v>
      </c>
    </row>
    <row r="25" spans="2:6" ht="12">
      <c r="B25" s="12" t="s">
        <v>10</v>
      </c>
      <c r="C25" s="12"/>
      <c r="D25" s="6"/>
      <c r="E25" s="6"/>
      <c r="F25" s="6">
        <f t="shared" si="0"/>
        <v>0</v>
      </c>
    </row>
    <row r="26" spans="2:6" ht="12">
      <c r="B26" s="12" t="s">
        <v>11</v>
      </c>
      <c r="C26" s="12"/>
      <c r="D26" s="6"/>
      <c r="E26" s="6"/>
      <c r="F26" s="6">
        <f t="shared" si="0"/>
        <v>0</v>
      </c>
    </row>
    <row r="27" spans="2:6" ht="12">
      <c r="B27" s="12" t="s">
        <v>12</v>
      </c>
      <c r="C27" s="12"/>
      <c r="D27" s="6"/>
      <c r="E27" s="6"/>
      <c r="F27" s="6">
        <f t="shared" si="0"/>
        <v>0</v>
      </c>
    </row>
    <row r="28" spans="2:6" ht="12">
      <c r="B28" s="13" t="s">
        <v>24</v>
      </c>
      <c r="C28" s="13"/>
      <c r="D28" s="6"/>
      <c r="E28" s="6"/>
      <c r="F28" s="6">
        <f t="shared" si="0"/>
        <v>0</v>
      </c>
    </row>
    <row r="29" spans="2:6" ht="12">
      <c r="B29" s="13" t="s">
        <v>22</v>
      </c>
      <c r="C29" s="13"/>
      <c r="D29" s="6"/>
      <c r="E29" s="6"/>
      <c r="F29" s="6">
        <f t="shared" si="0"/>
        <v>0</v>
      </c>
    </row>
    <row r="30" spans="2:6" ht="12">
      <c r="B30" s="12" t="s">
        <v>13</v>
      </c>
      <c r="C30" s="12"/>
      <c r="D30" s="6"/>
      <c r="E30" s="6"/>
      <c r="F30" s="6">
        <f t="shared" si="0"/>
        <v>0</v>
      </c>
    </row>
    <row r="31" spans="2:6" ht="36" customHeight="1">
      <c r="B31" s="10" t="s">
        <v>37</v>
      </c>
      <c r="C31" s="10"/>
      <c r="D31" s="16">
        <v>0</v>
      </c>
      <c r="E31" s="6"/>
      <c r="F31" s="6">
        <f t="shared" si="0"/>
        <v>0</v>
      </c>
    </row>
    <row r="32" spans="2:6" ht="12">
      <c r="B32" s="10" t="s">
        <v>33</v>
      </c>
      <c r="C32" s="10"/>
      <c r="D32" s="16">
        <f>D33+D34+D35</f>
        <v>0</v>
      </c>
      <c r="E32" s="6"/>
      <c r="F32" s="6">
        <f t="shared" si="0"/>
        <v>0</v>
      </c>
    </row>
    <row r="33" spans="2:6" ht="12">
      <c r="B33" s="12" t="s">
        <v>15</v>
      </c>
      <c r="C33" s="12"/>
      <c r="D33" s="6"/>
      <c r="E33" s="6"/>
      <c r="F33" s="6">
        <f t="shared" si="0"/>
        <v>0</v>
      </c>
    </row>
    <row r="34" spans="2:6" ht="24">
      <c r="B34" s="13" t="s">
        <v>16</v>
      </c>
      <c r="C34" s="13"/>
      <c r="D34" s="6"/>
      <c r="E34" s="6"/>
      <c r="F34" s="6">
        <f t="shared" si="0"/>
        <v>0</v>
      </c>
    </row>
    <row r="35" spans="2:6" ht="12">
      <c r="B35" s="13" t="s">
        <v>29</v>
      </c>
      <c r="C35" s="13"/>
      <c r="D35" s="6"/>
      <c r="E35" s="6"/>
      <c r="F35" s="6">
        <f t="shared" si="0"/>
        <v>0</v>
      </c>
    </row>
    <row r="36" spans="2:6" ht="12">
      <c r="B36" s="11" t="s">
        <v>14</v>
      </c>
      <c r="C36" s="11"/>
      <c r="D36" s="6"/>
      <c r="E36" s="6"/>
      <c r="F36" s="6">
        <f t="shared" si="0"/>
        <v>0</v>
      </c>
    </row>
    <row r="37" spans="2:6" ht="12">
      <c r="B37" s="11" t="s">
        <v>38</v>
      </c>
      <c r="C37" s="11"/>
      <c r="D37" s="6"/>
      <c r="E37" s="6"/>
      <c r="F37" s="6">
        <f t="shared" si="0"/>
        <v>0</v>
      </c>
    </row>
    <row r="38" spans="2:6" ht="14.25" customHeight="1">
      <c r="B38" s="11" t="s">
        <v>23</v>
      </c>
      <c r="C38" s="11"/>
      <c r="D38" s="6"/>
      <c r="E38" s="6"/>
      <c r="F38" s="6">
        <f t="shared" si="0"/>
        <v>0</v>
      </c>
    </row>
    <row r="39" spans="2:6" ht="13.5" customHeight="1">
      <c r="B39" s="11" t="s">
        <v>21</v>
      </c>
      <c r="C39" s="11"/>
      <c r="D39" s="6"/>
      <c r="E39" s="6"/>
      <c r="F39" s="6">
        <f t="shared" si="0"/>
        <v>0</v>
      </c>
    </row>
    <row r="40" spans="2:6" ht="15.75" customHeight="1">
      <c r="B40" s="10" t="s">
        <v>26</v>
      </c>
      <c r="C40" s="10"/>
      <c r="D40" s="6"/>
      <c r="E40" s="6"/>
      <c r="F40" s="6">
        <f t="shared" si="0"/>
        <v>0</v>
      </c>
    </row>
    <row r="41" spans="2:6" ht="12.75" customHeight="1">
      <c r="B41" s="10" t="s">
        <v>27</v>
      </c>
      <c r="C41" s="10"/>
      <c r="D41" s="6"/>
      <c r="E41" s="6"/>
      <c r="F41" s="6">
        <f t="shared" si="0"/>
        <v>0</v>
      </c>
    </row>
    <row r="42" spans="2:6" ht="12.75" customHeight="1">
      <c r="B42" s="10" t="s">
        <v>28</v>
      </c>
      <c r="C42" s="10"/>
      <c r="D42" s="6"/>
      <c r="E42" s="6"/>
      <c r="F42" s="6">
        <f t="shared" si="0"/>
        <v>0</v>
      </c>
    </row>
    <row r="43" spans="2:6" ht="12">
      <c r="B43" s="11" t="s">
        <v>47</v>
      </c>
      <c r="C43" s="11"/>
      <c r="D43" s="16">
        <f>D23-D24</f>
        <v>0</v>
      </c>
      <c r="E43" s="6">
        <f>E22-(E24+E31+E33+E34+E38+E39+E40)</f>
        <v>0</v>
      </c>
      <c r="F43" s="6">
        <f t="shared" si="0"/>
        <v>0</v>
      </c>
    </row>
    <row r="44" spans="2:6" ht="12">
      <c r="B44" s="11" t="s">
        <v>48</v>
      </c>
      <c r="C44" s="11">
        <f>'2 квартал '!D44</f>
        <v>0</v>
      </c>
      <c r="D44" s="6"/>
      <c r="E44" s="6"/>
      <c r="F44" s="6">
        <f t="shared" si="0"/>
        <v>0</v>
      </c>
    </row>
    <row r="45" spans="2:6" ht="12">
      <c r="B45" s="11" t="s">
        <v>30</v>
      </c>
      <c r="C45" s="11">
        <f>'2 квартал '!D45</f>
        <v>0</v>
      </c>
      <c r="D45" s="6"/>
      <c r="E45" s="6"/>
      <c r="F45" s="6">
        <f t="shared" si="0"/>
        <v>0</v>
      </c>
    </row>
    <row r="46" spans="2:6" ht="12">
      <c r="B46" s="11" t="s">
        <v>32</v>
      </c>
      <c r="C46" s="11">
        <f>'2 квартал '!D46</f>
        <v>0</v>
      </c>
      <c r="D46" s="6"/>
      <c r="E46" s="6"/>
      <c r="F46" s="6">
        <f t="shared" si="0"/>
        <v>0</v>
      </c>
    </row>
    <row r="47" spans="2:6" ht="83.25" customHeight="1">
      <c r="B47" s="17" t="s">
        <v>25</v>
      </c>
      <c r="C47" s="17"/>
      <c r="E47" s="34"/>
      <c r="F47" s="35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7:F4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7"/>
  <sheetViews>
    <sheetView topLeftCell="A34" zoomScale="130" zoomScaleNormal="130" workbookViewId="0">
      <selection activeCell="B10" sqref="B10:D10"/>
    </sheetView>
  </sheetViews>
  <sheetFormatPr defaultRowHeight="11.25"/>
  <cols>
    <col min="1" max="1" width="1.28515625" style="4" customWidth="1"/>
    <col min="2" max="2" width="41.7109375" style="4" customWidth="1"/>
    <col min="3" max="3" width="17.5703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54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31" t="s">
        <v>0</v>
      </c>
      <c r="C6" s="32"/>
      <c r="D6" s="33"/>
      <c r="E6" s="27" t="s">
        <v>18</v>
      </c>
      <c r="F6" s="28"/>
    </row>
    <row r="7" spans="2:9" ht="12">
      <c r="B7" s="24" t="s">
        <v>1</v>
      </c>
      <c r="C7" s="25"/>
      <c r="D7" s="26"/>
      <c r="E7" s="29">
        <v>9889.5</v>
      </c>
      <c r="F7" s="30"/>
    </row>
    <row r="8" spans="2:9" ht="10.5" customHeight="1">
      <c r="B8" s="24" t="s">
        <v>2</v>
      </c>
      <c r="C8" s="25"/>
      <c r="D8" s="26"/>
      <c r="E8" s="29">
        <v>164.2</v>
      </c>
      <c r="F8" s="30"/>
    </row>
    <row r="9" spans="2:9" ht="11.25" customHeight="1">
      <c r="B9" s="24" t="s">
        <v>3</v>
      </c>
      <c r="C9" s="25"/>
      <c r="D9" s="26"/>
      <c r="E9" s="29">
        <v>1192.3</v>
      </c>
      <c r="F9" s="30"/>
    </row>
    <row r="10" spans="2:9" ht="12">
      <c r="B10" s="24" t="s">
        <v>4</v>
      </c>
      <c r="C10" s="25"/>
      <c r="D10" s="26"/>
      <c r="E10" s="29"/>
      <c r="F10" s="30"/>
    </row>
    <row r="11" spans="2:9" ht="12">
      <c r="B11" s="24" t="s">
        <v>20</v>
      </c>
      <c r="C11" s="25"/>
      <c r="D11" s="26"/>
      <c r="E11" s="29">
        <v>244</v>
      </c>
      <c r="F11" s="30"/>
    </row>
    <row r="12" spans="2:9" ht="25.5" customHeight="1" thickBot="1">
      <c r="B12" s="38" t="s">
        <v>5</v>
      </c>
      <c r="C12" s="39"/>
      <c r="D12" s="40"/>
      <c r="E12" s="36" t="s">
        <v>31</v>
      </c>
      <c r="F12" s="3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53</v>
      </c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/>
      <c r="E16" s="6"/>
      <c r="F16" s="6">
        <f>D16+E16</f>
        <v>0</v>
      </c>
    </row>
    <row r="17" spans="2:6" ht="24">
      <c r="B17" s="10" t="s">
        <v>34</v>
      </c>
      <c r="C17" s="10"/>
      <c r="D17" s="6"/>
      <c r="E17" s="6"/>
      <c r="F17" s="6">
        <f t="shared" ref="F17:F46" si="0">D17+E17</f>
        <v>0</v>
      </c>
    </row>
    <row r="18" spans="2:6">
      <c r="B18" s="14" t="s">
        <v>35</v>
      </c>
      <c r="C18" s="14"/>
      <c r="D18" s="6"/>
      <c r="E18" s="6"/>
      <c r="F18" s="6">
        <f t="shared" si="0"/>
        <v>0</v>
      </c>
    </row>
    <row r="19" spans="2:6">
      <c r="B19" s="14" t="s">
        <v>36</v>
      </c>
      <c r="C19" s="14"/>
      <c r="D19" s="6"/>
      <c r="E19" s="6"/>
      <c r="F19" s="6">
        <f t="shared" si="0"/>
        <v>0</v>
      </c>
    </row>
    <row r="20" spans="2:6" ht="11.25" hidden="1" customHeight="1">
      <c r="B20" s="11"/>
      <c r="C20" s="11"/>
      <c r="D20" s="6"/>
      <c r="E20" s="6"/>
      <c r="F20" s="6">
        <f t="shared" si="0"/>
        <v>0</v>
      </c>
    </row>
    <row r="21" spans="2:6" ht="11.25" hidden="1" customHeight="1">
      <c r="B21" s="11"/>
      <c r="C21" s="11"/>
      <c r="D21" s="6"/>
      <c r="E21" s="6"/>
      <c r="F21" s="6">
        <f t="shared" si="0"/>
        <v>0</v>
      </c>
    </row>
    <row r="22" spans="2:6" ht="24" customHeight="1">
      <c r="B22" s="10" t="s">
        <v>19</v>
      </c>
      <c r="C22" s="10"/>
      <c r="D22" s="6"/>
      <c r="E22" s="6"/>
      <c r="F22" s="6">
        <f t="shared" si="0"/>
        <v>0</v>
      </c>
    </row>
    <row r="23" spans="2:6" ht="24" customHeight="1">
      <c r="B23" s="10" t="s">
        <v>41</v>
      </c>
      <c r="C23" s="10"/>
      <c r="D23" s="16">
        <f>D18+D19+D22</f>
        <v>0</v>
      </c>
      <c r="E23" s="6"/>
      <c r="F23" s="6">
        <f t="shared" si="0"/>
        <v>0</v>
      </c>
    </row>
    <row r="24" spans="2:6" ht="12">
      <c r="B24" s="11" t="s">
        <v>9</v>
      </c>
      <c r="C24" s="11"/>
      <c r="D24" s="16">
        <f>D25+D26+D27+D28+D29+D30+D31+D32+D36+D37+D38+D39+D40+D41+D42</f>
        <v>0</v>
      </c>
      <c r="E24" s="6">
        <f>SUM(E25:E30)</f>
        <v>0</v>
      </c>
      <c r="F24" s="6">
        <f t="shared" si="0"/>
        <v>0</v>
      </c>
    </row>
    <row r="25" spans="2:6" ht="12">
      <c r="B25" s="12" t="s">
        <v>10</v>
      </c>
      <c r="C25" s="12"/>
      <c r="D25" s="6"/>
      <c r="E25" s="6"/>
      <c r="F25" s="6">
        <f t="shared" si="0"/>
        <v>0</v>
      </c>
    </row>
    <row r="26" spans="2:6" ht="12">
      <c r="B26" s="12" t="s">
        <v>11</v>
      </c>
      <c r="C26" s="12"/>
      <c r="D26" s="6"/>
      <c r="E26" s="6"/>
      <c r="F26" s="6">
        <f t="shared" si="0"/>
        <v>0</v>
      </c>
    </row>
    <row r="27" spans="2:6" ht="12">
      <c r="B27" s="12" t="s">
        <v>12</v>
      </c>
      <c r="C27" s="12"/>
      <c r="D27" s="6"/>
      <c r="E27" s="6"/>
      <c r="F27" s="6">
        <f t="shared" si="0"/>
        <v>0</v>
      </c>
    </row>
    <row r="28" spans="2:6" ht="12">
      <c r="B28" s="13" t="s">
        <v>24</v>
      </c>
      <c r="C28" s="13"/>
      <c r="D28" s="6"/>
      <c r="E28" s="6"/>
      <c r="F28" s="6">
        <f t="shared" si="0"/>
        <v>0</v>
      </c>
    </row>
    <row r="29" spans="2:6" ht="12">
      <c r="B29" s="13" t="s">
        <v>22</v>
      </c>
      <c r="C29" s="13"/>
      <c r="D29" s="6"/>
      <c r="E29" s="6"/>
      <c r="F29" s="6">
        <f t="shared" si="0"/>
        <v>0</v>
      </c>
    </row>
    <row r="30" spans="2:6" ht="12">
      <c r="B30" s="12" t="s">
        <v>13</v>
      </c>
      <c r="C30" s="12"/>
      <c r="D30" s="6"/>
      <c r="E30" s="6"/>
      <c r="F30" s="6">
        <f t="shared" si="0"/>
        <v>0</v>
      </c>
    </row>
    <row r="31" spans="2:6" ht="36" customHeight="1">
      <c r="B31" s="10" t="s">
        <v>37</v>
      </c>
      <c r="C31" s="10"/>
      <c r="D31" s="16">
        <v>0</v>
      </c>
      <c r="E31" s="6"/>
      <c r="F31" s="6">
        <f t="shared" si="0"/>
        <v>0</v>
      </c>
    </row>
    <row r="32" spans="2:6" ht="12">
      <c r="B32" s="10" t="s">
        <v>33</v>
      </c>
      <c r="C32" s="10"/>
      <c r="D32" s="16">
        <f>D33+D34+D35</f>
        <v>0</v>
      </c>
      <c r="E32" s="6"/>
      <c r="F32" s="6">
        <f t="shared" si="0"/>
        <v>0</v>
      </c>
    </row>
    <row r="33" spans="2:6" ht="12">
      <c r="B33" s="12" t="s">
        <v>15</v>
      </c>
      <c r="C33" s="12"/>
      <c r="D33" s="6"/>
      <c r="E33" s="6"/>
      <c r="F33" s="6">
        <f t="shared" si="0"/>
        <v>0</v>
      </c>
    </row>
    <row r="34" spans="2:6" ht="24">
      <c r="B34" s="13" t="s">
        <v>16</v>
      </c>
      <c r="C34" s="13"/>
      <c r="D34" s="6"/>
      <c r="E34" s="6"/>
      <c r="F34" s="6">
        <f t="shared" si="0"/>
        <v>0</v>
      </c>
    </row>
    <row r="35" spans="2:6" ht="12">
      <c r="B35" s="13" t="s">
        <v>29</v>
      </c>
      <c r="C35" s="13"/>
      <c r="D35" s="6"/>
      <c r="E35" s="6"/>
      <c r="F35" s="6">
        <f t="shared" si="0"/>
        <v>0</v>
      </c>
    </row>
    <row r="36" spans="2:6" ht="12">
      <c r="B36" s="11" t="s">
        <v>14</v>
      </c>
      <c r="C36" s="11"/>
      <c r="D36" s="6"/>
      <c r="E36" s="6"/>
      <c r="F36" s="6">
        <f t="shared" si="0"/>
        <v>0</v>
      </c>
    </row>
    <row r="37" spans="2:6" ht="12">
      <c r="B37" s="11" t="s">
        <v>38</v>
      </c>
      <c r="C37" s="11"/>
      <c r="D37" s="6"/>
      <c r="E37" s="6"/>
      <c r="F37" s="6">
        <f t="shared" si="0"/>
        <v>0</v>
      </c>
    </row>
    <row r="38" spans="2:6" ht="14.25" customHeight="1">
      <c r="B38" s="11" t="s">
        <v>23</v>
      </c>
      <c r="C38" s="11"/>
      <c r="D38" s="6"/>
      <c r="E38" s="6"/>
      <c r="F38" s="6">
        <f t="shared" si="0"/>
        <v>0</v>
      </c>
    </row>
    <row r="39" spans="2:6" ht="13.5" customHeight="1">
      <c r="B39" s="11" t="s">
        <v>21</v>
      </c>
      <c r="C39" s="11"/>
      <c r="D39" s="6"/>
      <c r="E39" s="6"/>
      <c r="F39" s="6">
        <f t="shared" si="0"/>
        <v>0</v>
      </c>
    </row>
    <row r="40" spans="2:6" ht="15.75" customHeight="1">
      <c r="B40" s="10" t="s">
        <v>26</v>
      </c>
      <c r="C40" s="10"/>
      <c r="D40" s="6"/>
      <c r="E40" s="6"/>
      <c r="F40" s="6">
        <f t="shared" si="0"/>
        <v>0</v>
      </c>
    </row>
    <row r="41" spans="2:6" ht="12.75" customHeight="1">
      <c r="B41" s="10" t="s">
        <v>27</v>
      </c>
      <c r="C41" s="10"/>
      <c r="D41" s="6"/>
      <c r="E41" s="6"/>
      <c r="F41" s="6">
        <f t="shared" si="0"/>
        <v>0</v>
      </c>
    </row>
    <row r="42" spans="2:6" ht="12.75" customHeight="1">
      <c r="B42" s="10" t="s">
        <v>28</v>
      </c>
      <c r="C42" s="10"/>
      <c r="D42" s="6"/>
      <c r="E42" s="6"/>
      <c r="F42" s="6">
        <f t="shared" si="0"/>
        <v>0</v>
      </c>
    </row>
    <row r="43" spans="2:6" ht="12">
      <c r="B43" s="11" t="s">
        <v>52</v>
      </c>
      <c r="C43" s="11"/>
      <c r="D43" s="16">
        <f>D23-D24</f>
        <v>0</v>
      </c>
      <c r="E43" s="6">
        <f>E22-(E24+E31+E33+E34+E38+E39+E40)</f>
        <v>0</v>
      </c>
      <c r="F43" s="6">
        <f t="shared" si="0"/>
        <v>0</v>
      </c>
    </row>
    <row r="44" spans="2:6" ht="12">
      <c r="B44" s="11" t="s">
        <v>51</v>
      </c>
      <c r="C44" s="11">
        <f>'3 квартал  '!D44</f>
        <v>0</v>
      </c>
      <c r="D44" s="6"/>
      <c r="E44" s="6"/>
      <c r="F44" s="6">
        <f t="shared" si="0"/>
        <v>0</v>
      </c>
    </row>
    <row r="45" spans="2:6" ht="12">
      <c r="B45" s="11" t="s">
        <v>30</v>
      </c>
      <c r="C45" s="11">
        <f>'3 квартал  '!D45</f>
        <v>0</v>
      </c>
      <c r="D45" s="6"/>
      <c r="E45" s="6"/>
      <c r="F45" s="6">
        <f t="shared" si="0"/>
        <v>0</v>
      </c>
    </row>
    <row r="46" spans="2:6" ht="12">
      <c r="B46" s="11" t="s">
        <v>32</v>
      </c>
      <c r="C46" s="11">
        <f>'3 квартал  '!D46</f>
        <v>0</v>
      </c>
      <c r="D46" s="6"/>
      <c r="E46" s="6"/>
      <c r="F46" s="6">
        <f t="shared" si="0"/>
        <v>0</v>
      </c>
    </row>
    <row r="47" spans="2:6" ht="83.25" customHeight="1">
      <c r="B47" s="17" t="s">
        <v>25</v>
      </c>
      <c r="C47" s="17"/>
      <c r="E47" s="34"/>
      <c r="F47" s="35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7:F4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7"/>
  <sheetViews>
    <sheetView topLeftCell="A31" zoomScale="130" zoomScaleNormal="130" workbookViewId="0">
      <selection activeCell="D45" sqref="D45"/>
    </sheetView>
  </sheetViews>
  <sheetFormatPr defaultRowHeight="11.25"/>
  <cols>
    <col min="1" max="1" width="1.28515625" style="4" customWidth="1"/>
    <col min="2" max="2" width="41.7109375" style="4" customWidth="1"/>
    <col min="3" max="3" width="17.5703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58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31" t="s">
        <v>0</v>
      </c>
      <c r="C6" s="32"/>
      <c r="D6" s="33"/>
      <c r="E6" s="27" t="s">
        <v>18</v>
      </c>
      <c r="F6" s="28"/>
    </row>
    <row r="7" spans="2:9" ht="12">
      <c r="B7" s="24" t="s">
        <v>1</v>
      </c>
      <c r="C7" s="25"/>
      <c r="D7" s="26"/>
      <c r="E7" s="29">
        <v>9889.5</v>
      </c>
      <c r="F7" s="30"/>
    </row>
    <row r="8" spans="2:9" ht="10.5" customHeight="1">
      <c r="B8" s="24" t="s">
        <v>2</v>
      </c>
      <c r="C8" s="25"/>
      <c r="D8" s="26"/>
      <c r="E8" s="29">
        <v>164.2</v>
      </c>
      <c r="F8" s="30"/>
    </row>
    <row r="9" spans="2:9" ht="11.25" customHeight="1">
      <c r="B9" s="24" t="s">
        <v>3</v>
      </c>
      <c r="C9" s="25"/>
      <c r="D9" s="26"/>
      <c r="E9" s="29">
        <v>1192.3</v>
      </c>
      <c r="F9" s="30"/>
    </row>
    <row r="10" spans="2:9" ht="12">
      <c r="B10" s="24" t="s">
        <v>4</v>
      </c>
      <c r="C10" s="25"/>
      <c r="D10" s="26"/>
      <c r="E10" s="29"/>
      <c r="F10" s="30"/>
    </row>
    <row r="11" spans="2:9" ht="12">
      <c r="B11" s="24" t="s">
        <v>20</v>
      </c>
      <c r="C11" s="25"/>
      <c r="D11" s="26"/>
      <c r="E11" s="29">
        <v>244</v>
      </c>
      <c r="F11" s="30"/>
    </row>
    <row r="12" spans="2:9" ht="25.5" customHeight="1" thickBot="1">
      <c r="B12" s="38" t="s">
        <v>5</v>
      </c>
      <c r="C12" s="39"/>
      <c r="D12" s="40"/>
      <c r="E12" s="36" t="s">
        <v>31</v>
      </c>
      <c r="F12" s="3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57</v>
      </c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f>'1 квартал '!D16+'2 квартал '!D16+'3 квартал  '!D16+'4 квартал '!D16</f>
        <v>484922.88</v>
      </c>
      <c r="E16" s="6"/>
      <c r="F16" s="6">
        <f>D16+E16</f>
        <v>484922.88</v>
      </c>
    </row>
    <row r="17" spans="2:6" ht="24">
      <c r="B17" s="10" t="s">
        <v>34</v>
      </c>
      <c r="C17" s="10"/>
      <c r="D17" s="6">
        <f>'1 квартал '!D17+'2 квартал '!D17+'3 квартал  '!D17+'4 квартал '!D17</f>
        <v>7822.5</v>
      </c>
      <c r="E17" s="6"/>
      <c r="F17" s="6">
        <f t="shared" ref="F17:F46" si="0">D17+E17</f>
        <v>7822.5</v>
      </c>
    </row>
    <row r="18" spans="2:6">
      <c r="B18" s="14" t="s">
        <v>35</v>
      </c>
      <c r="C18" s="14"/>
      <c r="D18" s="6">
        <f>'1 квартал '!D18+'2 квартал '!D18+'3 квартал  '!D18+'4 квартал '!D18</f>
        <v>483823.9</v>
      </c>
      <c r="E18" s="6"/>
      <c r="F18" s="6">
        <f t="shared" si="0"/>
        <v>483823.9</v>
      </c>
    </row>
    <row r="19" spans="2:6">
      <c r="B19" s="14" t="s">
        <v>36</v>
      </c>
      <c r="C19" s="14"/>
      <c r="D19" s="6">
        <f>'1 квартал '!D19+'2 квартал '!D19+'3 квартал  '!D19+'4 квартал '!D19</f>
        <v>7822.5</v>
      </c>
      <c r="E19" s="6"/>
      <c r="F19" s="6">
        <f t="shared" si="0"/>
        <v>7822.5</v>
      </c>
    </row>
    <row r="20" spans="2:6" ht="11.25" hidden="1" customHeight="1">
      <c r="B20" s="11"/>
      <c r="C20" s="11"/>
      <c r="D20" s="6">
        <f>'1 квартал '!D20+'2 квартал '!D20+'3 квартал  '!D20+'4 квартал '!D20</f>
        <v>0</v>
      </c>
      <c r="E20" s="6"/>
      <c r="F20" s="6">
        <f t="shared" si="0"/>
        <v>0</v>
      </c>
    </row>
    <row r="21" spans="2:6" ht="11.25" hidden="1" customHeight="1">
      <c r="B21" s="11"/>
      <c r="C21" s="11"/>
      <c r="D21" s="6">
        <f>'1 квартал '!D21+'2 квартал '!D21+'3 квартал  '!D21+'4 квартал '!D21</f>
        <v>0</v>
      </c>
      <c r="E21" s="6"/>
      <c r="F21" s="6">
        <f t="shared" si="0"/>
        <v>0</v>
      </c>
    </row>
    <row r="22" spans="2:6" ht="24" customHeight="1">
      <c r="B22" s="10" t="s">
        <v>19</v>
      </c>
      <c r="C22" s="10"/>
      <c r="D22" s="6">
        <f>'1 квартал '!D22+'2 квартал '!D22+'3 квартал  '!D22+'4 квартал '!D22</f>
        <v>7700</v>
      </c>
      <c r="E22" s="6"/>
      <c r="F22" s="6">
        <f t="shared" si="0"/>
        <v>7700</v>
      </c>
    </row>
    <row r="23" spans="2:6" ht="24" customHeight="1">
      <c r="B23" s="10" t="s">
        <v>41</v>
      </c>
      <c r="C23" s="10"/>
      <c r="D23" s="16">
        <f>D18+D19+D22</f>
        <v>499346.4</v>
      </c>
      <c r="E23" s="6"/>
      <c r="F23" s="6">
        <f t="shared" si="0"/>
        <v>499346.4</v>
      </c>
    </row>
    <row r="24" spans="2:6" ht="12">
      <c r="B24" s="11" t="s">
        <v>9</v>
      </c>
      <c r="C24" s="11"/>
      <c r="D24" s="16">
        <f>D25+D26+D27+D28+D29+D30+D31+D32+D36+D37+D38+D39+D40+D41+D42</f>
        <v>436292.99</v>
      </c>
      <c r="E24" s="6">
        <f>SUM(E25:E30)</f>
        <v>0</v>
      </c>
      <c r="F24" s="6">
        <f t="shared" si="0"/>
        <v>436292.99</v>
      </c>
    </row>
    <row r="25" spans="2:6" ht="12">
      <c r="B25" s="12" t="s">
        <v>10</v>
      </c>
      <c r="C25" s="12"/>
      <c r="D25" s="6">
        <f>'1 квартал '!D25+'2 квартал '!D25+'3 квартал  '!D25+'4 квартал '!D25</f>
        <v>38073</v>
      </c>
      <c r="E25" s="6"/>
      <c r="F25" s="6">
        <f t="shared" si="0"/>
        <v>38073</v>
      </c>
    </row>
    <row r="26" spans="2:6" ht="12">
      <c r="B26" s="12" t="s">
        <v>11</v>
      </c>
      <c r="C26" s="12"/>
      <c r="D26" s="6">
        <f>'1 квартал '!D26+'2 квартал '!D26+'3 квартал  '!D26+'4 квартал '!D26</f>
        <v>0</v>
      </c>
      <c r="E26" s="6"/>
      <c r="F26" s="6">
        <f t="shared" si="0"/>
        <v>0</v>
      </c>
    </row>
    <row r="27" spans="2:6" ht="12">
      <c r="B27" s="12" t="s">
        <v>12</v>
      </c>
      <c r="C27" s="12"/>
      <c r="D27" s="6">
        <f>'1 квартал '!D27+'2 квартал '!D27+'3 квартал  '!D27+'4 квартал '!D27</f>
        <v>0</v>
      </c>
      <c r="E27" s="6"/>
      <c r="F27" s="6">
        <f t="shared" si="0"/>
        <v>0</v>
      </c>
    </row>
    <row r="28" spans="2:6" ht="12">
      <c r="B28" s="13" t="s">
        <v>24</v>
      </c>
      <c r="C28" s="13"/>
      <c r="D28" s="6">
        <f>'1 квартал '!D28+'2 квартал '!D28+'3 квартал  '!D28+'4 квартал '!D28</f>
        <v>29100</v>
      </c>
      <c r="E28" s="6"/>
      <c r="F28" s="6">
        <f t="shared" si="0"/>
        <v>29100</v>
      </c>
    </row>
    <row r="29" spans="2:6" ht="12">
      <c r="B29" s="13" t="s">
        <v>22</v>
      </c>
      <c r="C29" s="13"/>
      <c r="D29" s="6">
        <f>'1 квартал '!D29+'2 квартал '!D29+'3 квартал  '!D29+'4 квартал '!D29</f>
        <v>0</v>
      </c>
      <c r="E29" s="6"/>
      <c r="F29" s="6">
        <f t="shared" si="0"/>
        <v>0</v>
      </c>
    </row>
    <row r="30" spans="2:6" ht="12">
      <c r="B30" s="12" t="s">
        <v>13</v>
      </c>
      <c r="C30" s="12"/>
      <c r="D30" s="6">
        <f>'1 квартал '!D30+'2 квартал '!D30+'3 квартал  '!D30+'4 квартал '!D30</f>
        <v>0</v>
      </c>
      <c r="E30" s="6"/>
      <c r="F30" s="6">
        <f t="shared" si="0"/>
        <v>0</v>
      </c>
    </row>
    <row r="31" spans="2:6" ht="36" customHeight="1">
      <c r="B31" s="10" t="s">
        <v>37</v>
      </c>
      <c r="C31" s="10"/>
      <c r="D31" s="16">
        <f>'1 квартал '!D31+'2 квартал '!D31+'3 квартал  '!D31+'4 квартал '!D31</f>
        <v>72120</v>
      </c>
      <c r="E31" s="6"/>
      <c r="F31" s="6">
        <f t="shared" si="0"/>
        <v>72120</v>
      </c>
    </row>
    <row r="32" spans="2:6" ht="12">
      <c r="B32" s="10" t="s">
        <v>33</v>
      </c>
      <c r="C32" s="10"/>
      <c r="D32" s="16">
        <f>D33+D34+D35</f>
        <v>104053.03</v>
      </c>
      <c r="E32" s="6"/>
      <c r="F32" s="6">
        <f t="shared" si="0"/>
        <v>104053.03</v>
      </c>
    </row>
    <row r="33" spans="2:6" ht="12">
      <c r="B33" s="12" t="s">
        <v>15</v>
      </c>
      <c r="C33" s="12"/>
      <c r="D33" s="6">
        <f>'1 квартал '!D35+'2 квартал '!D33+'3 квартал  '!D33+'4 квартал '!D33</f>
        <v>11583.38</v>
      </c>
      <c r="E33" s="6"/>
      <c r="F33" s="6">
        <f t="shared" si="0"/>
        <v>11583.38</v>
      </c>
    </row>
    <row r="34" spans="2:6" ht="24">
      <c r="B34" s="13" t="s">
        <v>16</v>
      </c>
      <c r="C34" s="13"/>
      <c r="D34" s="6">
        <f>'1 квартал '!D36+'2 квартал '!D34+'3 квартал  '!D34+'4 квартал '!D34</f>
        <v>73659.649999999994</v>
      </c>
      <c r="E34" s="6"/>
      <c r="F34" s="6">
        <f t="shared" si="0"/>
        <v>73659.649999999994</v>
      </c>
    </row>
    <row r="35" spans="2:6" ht="12">
      <c r="B35" s="13" t="s">
        <v>29</v>
      </c>
      <c r="C35" s="13"/>
      <c r="D35" s="6">
        <f>'1 квартал '!D37+'2 квартал '!D35+'3 квартал  '!D35+'4 квартал '!D35</f>
        <v>18810</v>
      </c>
      <c r="E35" s="6"/>
      <c r="F35" s="6">
        <f t="shared" si="0"/>
        <v>18810</v>
      </c>
    </row>
    <row r="36" spans="2:6" ht="12">
      <c r="B36" s="11" t="s">
        <v>14</v>
      </c>
      <c r="C36" s="11"/>
      <c r="D36" s="6">
        <f>'1 квартал '!D38+'2 квартал '!D36+'3 квартал  '!D36+'4 квартал '!D36</f>
        <v>24571.46</v>
      </c>
      <c r="E36" s="6"/>
      <c r="F36" s="6">
        <f t="shared" si="0"/>
        <v>24571.46</v>
      </c>
    </row>
    <row r="37" spans="2:6" ht="12">
      <c r="B37" s="11" t="s">
        <v>38</v>
      </c>
      <c r="C37" s="11"/>
      <c r="D37" s="6">
        <f>'1 квартал '!D39+'2 квартал '!D37+'3 квартал  '!D37+'4 квартал '!D37</f>
        <v>19717.79</v>
      </c>
      <c r="E37" s="6"/>
      <c r="F37" s="6">
        <f t="shared" si="0"/>
        <v>19717.79</v>
      </c>
    </row>
    <row r="38" spans="2:6" ht="14.25" customHeight="1">
      <c r="B38" s="11" t="s">
        <v>23</v>
      </c>
      <c r="C38" s="11"/>
      <c r="D38" s="6">
        <f>'1 квартал '!D40+'2 квартал '!D38+'3 квартал  '!D38+'4 квартал '!D38</f>
        <v>41585.43</v>
      </c>
      <c r="E38" s="6"/>
      <c r="F38" s="6">
        <f t="shared" si="0"/>
        <v>41585.43</v>
      </c>
    </row>
    <row r="39" spans="2:6" ht="13.5" customHeight="1">
      <c r="B39" s="11" t="s">
        <v>21</v>
      </c>
      <c r="C39" s="11"/>
      <c r="D39" s="6">
        <f>'1 квартал '!D41+'2 квартал '!D39+'3 квартал  '!D39+'4 квартал '!D39</f>
        <v>1923.2</v>
      </c>
      <c r="E39" s="6"/>
      <c r="F39" s="6">
        <f t="shared" si="0"/>
        <v>1923.2</v>
      </c>
    </row>
    <row r="40" spans="2:6" ht="15.75" customHeight="1">
      <c r="B40" s="10" t="s">
        <v>26</v>
      </c>
      <c r="C40" s="10"/>
      <c r="D40" s="6">
        <f>'1 квартал '!D42+'2 квартал '!D40+'3 квартал  '!D40+'4 квартал '!D40</f>
        <v>98549.08</v>
      </c>
      <c r="E40" s="6"/>
      <c r="F40" s="6">
        <f t="shared" si="0"/>
        <v>98549.08</v>
      </c>
    </row>
    <row r="41" spans="2:6" ht="12.75" customHeight="1">
      <c r="B41" s="10" t="s">
        <v>27</v>
      </c>
      <c r="C41" s="10"/>
      <c r="D41" s="6">
        <f>'1 квартал '!D43+'2 квартал '!D41+'3 квартал  '!D41+'4 квартал '!D41</f>
        <v>4900</v>
      </c>
      <c r="E41" s="6"/>
      <c r="F41" s="6">
        <f t="shared" si="0"/>
        <v>4900</v>
      </c>
    </row>
    <row r="42" spans="2:6" ht="12.75" customHeight="1">
      <c r="B42" s="10" t="s">
        <v>28</v>
      </c>
      <c r="C42" s="10"/>
      <c r="D42" s="6">
        <f>'1 квартал '!D44+'2 квартал '!D42+'3 квартал  '!D42+'4 квартал '!D42</f>
        <v>1700</v>
      </c>
      <c r="E42" s="6"/>
      <c r="F42" s="6">
        <f t="shared" si="0"/>
        <v>1700</v>
      </c>
    </row>
    <row r="43" spans="2:6" ht="12">
      <c r="B43" s="11" t="s">
        <v>55</v>
      </c>
      <c r="C43" s="11"/>
      <c r="D43" s="16">
        <f>D23-D24</f>
        <v>63053.410000000033</v>
      </c>
      <c r="E43" s="6">
        <f>E22-(E24+E31+E33+E34+E38+E39+E40)</f>
        <v>0</v>
      </c>
      <c r="F43" s="6">
        <f t="shared" si="0"/>
        <v>63053.410000000033</v>
      </c>
    </row>
    <row r="44" spans="2:6" ht="12">
      <c r="B44" s="11" t="s">
        <v>56</v>
      </c>
      <c r="C44" s="11">
        <f>'4 квартал '!D44</f>
        <v>0</v>
      </c>
      <c r="D44" s="6">
        <f>'1 квартал '!D46+'2 квартал '!D44+'3 квартал  '!D44+'4 квартал '!D44</f>
        <v>-154039.89999999997</v>
      </c>
      <c r="E44" s="6"/>
      <c r="F44" s="6">
        <f t="shared" si="0"/>
        <v>-154039.89999999997</v>
      </c>
    </row>
    <row r="45" spans="2:6" ht="12">
      <c r="B45" s="11" t="s">
        <v>30</v>
      </c>
      <c r="C45" s="11">
        <f>'4 квартал '!D45</f>
        <v>0</v>
      </c>
      <c r="D45" s="6">
        <f>'1 квартал '!D47+'2 квартал '!D45+'3 квартал  '!D45+'4 квартал '!D45</f>
        <v>92376.059999999983</v>
      </c>
      <c r="E45" s="6"/>
      <c r="F45" s="6">
        <f t="shared" si="0"/>
        <v>92376.059999999983</v>
      </c>
    </row>
    <row r="46" spans="2:6" ht="12">
      <c r="B46" s="11" t="s">
        <v>32</v>
      </c>
      <c r="C46" s="11">
        <f>'4 квартал '!D46</f>
        <v>0</v>
      </c>
      <c r="D46" s="6">
        <f>'1 квартал '!D48+'2 квартал '!D46+'3 квартал  '!D46+'4 квартал '!D46</f>
        <v>38841.760000000002</v>
      </c>
      <c r="E46" s="6"/>
      <c r="F46" s="6">
        <f t="shared" si="0"/>
        <v>38841.760000000002</v>
      </c>
    </row>
    <row r="47" spans="2:6" ht="83.25" customHeight="1">
      <c r="B47" s="17" t="s">
        <v>25</v>
      </c>
      <c r="C47" s="17"/>
      <c r="E47" s="34"/>
      <c r="F47" s="35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7:F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</vt:lpstr>
      <vt:lpstr>2 квартал </vt:lpstr>
      <vt:lpstr>3 квартал  </vt:lpstr>
      <vt:lpstr>4 квартал </vt:lpstr>
      <vt:lpstr>ИТОГО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2018-06-05T08:39:52Z</dcterms:modified>
</cp:coreProperties>
</file>