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1" r:id="rId1"/>
    <sheet name="2 квартал " sheetId="3" r:id="rId2"/>
    <sheet name="3 квартал " sheetId="4" r:id="rId3"/>
    <sheet name="4 квартал " sheetId="5" r:id="rId4"/>
    <sheet name="Итого 2018" sheetId="6" r:id="rId5"/>
  </sheets>
  <calcPr calcId="124519"/>
</workbook>
</file>

<file path=xl/calcChain.xml><?xml version="1.0" encoding="utf-8"?>
<calcChain xmlns="http://schemas.openxmlformats.org/spreadsheetml/2006/main">
  <c r="D32" i="1"/>
  <c r="D14"/>
  <c r="D45" s="1"/>
  <c r="D13"/>
  <c r="D35" l="1"/>
  <c r="D31"/>
  <c r="D15" l="1"/>
  <c r="D45" i="6" l="1"/>
  <c r="F45" s="1"/>
  <c r="D46"/>
  <c r="D31"/>
  <c r="D32"/>
  <c r="D29" s="1"/>
  <c r="F29" s="1"/>
  <c r="D33"/>
  <c r="F33" s="1"/>
  <c r="D34"/>
  <c r="D35"/>
  <c r="F35" s="1"/>
  <c r="D36"/>
  <c r="F36" s="1"/>
  <c r="D37"/>
  <c r="F37" s="1"/>
  <c r="D38"/>
  <c r="F38" s="1"/>
  <c r="D39"/>
  <c r="F39" s="1"/>
  <c r="D40"/>
  <c r="F40" s="1"/>
  <c r="D41"/>
  <c r="F41" s="1"/>
  <c r="D42"/>
  <c r="F42" s="1"/>
  <c r="D30"/>
  <c r="F30" s="1"/>
  <c r="D27"/>
  <c r="F27" s="1"/>
  <c r="D28"/>
  <c r="F28" s="1"/>
  <c r="D26"/>
  <c r="F26" s="1"/>
  <c r="D20"/>
  <c r="F20" s="1"/>
  <c r="D21"/>
  <c r="F21" s="1"/>
  <c r="D22"/>
  <c r="F22" s="1"/>
  <c r="D23"/>
  <c r="D24"/>
  <c r="F24" s="1"/>
  <c r="D19"/>
  <c r="D14"/>
  <c r="F14" s="1"/>
  <c r="D15"/>
  <c r="F15" s="1"/>
  <c r="D16"/>
  <c r="F16" s="1"/>
  <c r="D13"/>
  <c r="F13" s="1"/>
  <c r="C45"/>
  <c r="C46"/>
  <c r="C44"/>
  <c r="F46"/>
  <c r="F34"/>
  <c r="F31"/>
  <c r="E25"/>
  <c r="F23"/>
  <c r="E18"/>
  <c r="E44" s="1"/>
  <c r="C45" i="5"/>
  <c r="C46"/>
  <c r="C44"/>
  <c r="F46"/>
  <c r="F45"/>
  <c r="F42"/>
  <c r="F41"/>
  <c r="F40"/>
  <c r="F39"/>
  <c r="F38"/>
  <c r="F37"/>
  <c r="F36"/>
  <c r="F35"/>
  <c r="F34"/>
  <c r="F33"/>
  <c r="F32"/>
  <c r="F31"/>
  <c r="F30"/>
  <c r="D29"/>
  <c r="F29" s="1"/>
  <c r="F28"/>
  <c r="F27"/>
  <c r="F26"/>
  <c r="E25"/>
  <c r="D25"/>
  <c r="F25" s="1"/>
  <c r="F24"/>
  <c r="F23"/>
  <c r="F22"/>
  <c r="F21"/>
  <c r="F20"/>
  <c r="F19"/>
  <c r="E18"/>
  <c r="E44" s="1"/>
  <c r="F44" s="1"/>
  <c r="D18"/>
  <c r="F18" s="1"/>
  <c r="D17"/>
  <c r="D43" s="1"/>
  <c r="F43" s="1"/>
  <c r="F16"/>
  <c r="F15"/>
  <c r="F14"/>
  <c r="F13"/>
  <c r="C45" i="4"/>
  <c r="C46"/>
  <c r="C44"/>
  <c r="F46"/>
  <c r="F45"/>
  <c r="F42"/>
  <c r="F41"/>
  <c r="F40"/>
  <c r="F39"/>
  <c r="F38"/>
  <c r="F37"/>
  <c r="F36"/>
  <c r="F35"/>
  <c r="F34"/>
  <c r="F33"/>
  <c r="F32"/>
  <c r="F31"/>
  <c r="F30"/>
  <c r="D29"/>
  <c r="F29" s="1"/>
  <c r="F28"/>
  <c r="F27"/>
  <c r="F26"/>
  <c r="E25"/>
  <c r="D25"/>
  <c r="F25" s="1"/>
  <c r="F24"/>
  <c r="F23"/>
  <c r="F22"/>
  <c r="F21"/>
  <c r="F20"/>
  <c r="F19"/>
  <c r="E18"/>
  <c r="E44" s="1"/>
  <c r="F44" s="1"/>
  <c r="D18"/>
  <c r="F18" s="1"/>
  <c r="D17"/>
  <c r="D43" s="1"/>
  <c r="F43" s="1"/>
  <c r="F16"/>
  <c r="F15"/>
  <c r="F14"/>
  <c r="F13"/>
  <c r="C45" i="3"/>
  <c r="C46"/>
  <c r="F46"/>
  <c r="F45"/>
  <c r="F42"/>
  <c r="F41"/>
  <c r="F40"/>
  <c r="F39"/>
  <c r="F38"/>
  <c r="F37"/>
  <c r="F36"/>
  <c r="F35"/>
  <c r="F34"/>
  <c r="F33"/>
  <c r="F32"/>
  <c r="F31"/>
  <c r="F30"/>
  <c r="D29"/>
  <c r="F29" s="1"/>
  <c r="F28"/>
  <c r="F27"/>
  <c r="F26"/>
  <c r="E25"/>
  <c r="D25"/>
  <c r="F25" s="1"/>
  <c r="F24"/>
  <c r="F23"/>
  <c r="F22"/>
  <c r="F21"/>
  <c r="F20"/>
  <c r="F19"/>
  <c r="E18"/>
  <c r="E44" s="1"/>
  <c r="F44" s="1"/>
  <c r="D18"/>
  <c r="F18" s="1"/>
  <c r="D17"/>
  <c r="D43" s="1"/>
  <c r="F43" s="1"/>
  <c r="F16"/>
  <c r="F15"/>
  <c r="F14"/>
  <c r="F13"/>
  <c r="F14" i="1"/>
  <c r="F15"/>
  <c r="F16"/>
  <c r="F19"/>
  <c r="F20"/>
  <c r="F21"/>
  <c r="F22"/>
  <c r="F23"/>
  <c r="F24"/>
  <c r="F26"/>
  <c r="F27"/>
  <c r="F28"/>
  <c r="F30"/>
  <c r="F31"/>
  <c r="F32"/>
  <c r="F33"/>
  <c r="F34"/>
  <c r="F35"/>
  <c r="F36"/>
  <c r="F37"/>
  <c r="F38"/>
  <c r="F39"/>
  <c r="F40"/>
  <c r="F41"/>
  <c r="F42"/>
  <c r="F45"/>
  <c r="F46"/>
  <c r="F13"/>
  <c r="D29"/>
  <c r="F29" s="1"/>
  <c r="D25"/>
  <c r="F25" s="1"/>
  <c r="D17"/>
  <c r="F17" s="1"/>
  <c r="E25"/>
  <c r="E18"/>
  <c r="F32" i="6" l="1"/>
  <c r="D25"/>
  <c r="F25" s="1"/>
  <c r="F19"/>
  <c r="D17"/>
  <c r="F17" i="5"/>
  <c r="F17" i="4"/>
  <c r="F17" i="3"/>
  <c r="D18" i="1"/>
  <c r="F18" s="1"/>
  <c r="E44"/>
  <c r="D18" i="6" l="1"/>
  <c r="F18" s="1"/>
  <c r="D43" i="1"/>
  <c r="F17" i="6"/>
  <c r="D43" l="1"/>
  <c r="F43" s="1"/>
  <c r="F43" i="1"/>
  <c r="D44"/>
  <c r="C44" i="3" l="1"/>
  <c r="F44" i="1"/>
  <c r="D44" i="6"/>
  <c r="F44" s="1"/>
</calcChain>
</file>

<file path=xl/sharedStrings.xml><?xml version="1.0" encoding="utf-8"?>
<sst xmlns="http://schemas.openxmlformats.org/spreadsheetml/2006/main" count="240" uniqueCount="63">
  <si>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</si>
  <si>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</si>
  <si>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</si>
  <si>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</si>
  <si>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</si>
  <si>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</si>
  <si>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</si>
  <si>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</si>
  <si>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</si>
  <si>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</si>
  <si>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</si>
  <si>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</si>
  <si>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</si>
  <si>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</si>
  <si>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</si>
  <si>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</si>
  <si>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</si>
  <si>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</si>
  <si>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</si>
  <si>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</si>
  <si>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</si>
  <si>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</si>
  <si>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</si>
  <si>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</si>
  <si>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</si>
  <si>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</si>
  <si>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</si>
  <si>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</si>
  <si>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Транспортные расходы</t>
  </si>
  <si>
    <t>Юридические услуги</t>
  </si>
  <si>
    <t>Задолженность по оплате за содержание</t>
  </si>
  <si>
    <t>Задолженность по оплате за коммун.услуги</t>
  </si>
  <si>
    <t xml:space="preserve">Общеэксплуатационные расходы </t>
  </si>
  <si>
    <t>Налог УСН</t>
  </si>
  <si>
    <t>ОДН за электроэнергию</t>
  </si>
  <si>
    <t>ТО домофона</t>
  </si>
  <si>
    <t>Количество проживающих в доме человек</t>
  </si>
  <si>
    <t xml:space="preserve">Оплачено собственниками </t>
  </si>
  <si>
    <t>Получено доходов от использования общего имущества</t>
  </si>
  <si>
    <t>Получено доходов от повыш. К-тов</t>
  </si>
  <si>
    <t>Затраты на работы по тек. ремонту, в т.ч.</t>
  </si>
  <si>
    <t>Затраты на заработную плату рабочим  текущего  ремонта (с отчислениями на  соцнужды)</t>
  </si>
  <si>
    <t>благоустройство двора</t>
  </si>
  <si>
    <t>Остаток неиспользованных средств за 1 кв. 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</si>
  <si>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1-й кв. 2018    год</t>
  </si>
  <si>
    <t>Всего за 2017г.</t>
  </si>
  <si>
    <t>ИТОГО ДОХОДОВ</t>
  </si>
  <si>
    <t>Остаток неиспользованных средств на 01.04.18г.</t>
  </si>
  <si>
    <t>Остаток неиспользованных средств за 2 кв. 18г.</t>
  </si>
  <si>
    <t>Всего за 1 кв. 2018г.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</si>
  <si>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2-й кв. 2018    год</t>
  </si>
  <si>
    <t>Остаток неиспользованных средств за 3 кв. 18г.</t>
  </si>
  <si>
    <t>Остаток неиспользованных средств на 01.07.18г.</t>
  </si>
  <si>
    <t>Всего за 2 кв. 2018г.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</si>
  <si>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3-й кв. 2018    год</t>
  </si>
  <si>
    <t>Остаток неиспользованных средств за 4 кв. 18г.</t>
  </si>
  <si>
    <t>Остаток неиспользованных средств на 01.10.18г.</t>
  </si>
  <si>
    <t>Всего за 3 кв. 2018г.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</si>
  <si>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4-й кв. 2018    год</t>
  </si>
  <si>
    <t>Остаток неиспользованных средств на 01.01.19г.</t>
  </si>
  <si>
    <t>Остаток неиспользованных средств за 2018г.</t>
  </si>
  <si>
    <t>Всего за 4 кв. 2018г.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</si>
  <si>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2018   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</si>
</sst>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2" fontId="1" fillId="0" borderId="1" xfId="0" applyNumberFormat="1" applyFont="1" applyFill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topLeftCell="A31" zoomScale="130" zoomScaleNormal="130" workbookViewId="0">
      <selection activeCell="C31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14.5703125" style="4" customWidth="1"/>
    <col min="7" max="7" width="4.42578125" style="4" customWidth="1"/>
    <col min="8" max="16384" width="9.140625" style="4"/>
  </cols>
  <sheetData>
    <row r="1" spans="2:9" ht="45" customHeight="1">
      <c r="B1" s="31" t="s">
        <v>44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45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>
        <f>499781.92+4182.27</f>
        <v>503964.19</v>
      </c>
      <c r="E13" s="6"/>
      <c r="F13" s="18">
        <f>D13+E13</f>
        <v>503964.19</v>
      </c>
    </row>
    <row r="14" spans="2:9" ht="12">
      <c r="B14" s="11" t="s">
        <v>37</v>
      </c>
      <c r="C14" s="11"/>
      <c r="D14" s="18">
        <f>485270.47</f>
        <v>485270.47</v>
      </c>
      <c r="E14" s="6"/>
      <c r="F14" s="18">
        <f t="shared" ref="F14:F46" si="0">D14+E14</f>
        <v>485270.47</v>
      </c>
    </row>
    <row r="15" spans="2:9" ht="12.75" customHeight="1">
      <c r="B15" s="14" t="s">
        <v>38</v>
      </c>
      <c r="C15" s="14"/>
      <c r="D15" s="18">
        <f>30000+10200</f>
        <v>40200</v>
      </c>
      <c r="E15" s="6"/>
      <c r="F15" s="18">
        <f t="shared" si="0"/>
        <v>40200</v>
      </c>
    </row>
    <row r="16" spans="2:9" ht="12.75" customHeight="1">
      <c r="B16" s="14" t="s">
        <v>39</v>
      </c>
      <c r="C16" s="14"/>
      <c r="D16" s="18">
        <v>18614.990000000002</v>
      </c>
      <c r="E16" s="6"/>
      <c r="F16" s="18">
        <f t="shared" si="0"/>
        <v>18614.990000000002</v>
      </c>
    </row>
    <row r="17" spans="2:6" ht="12.75" customHeight="1">
      <c r="B17" s="14" t="s">
        <v>46</v>
      </c>
      <c r="C17" s="14"/>
      <c r="D17" s="19">
        <f>D14+D15+D16</f>
        <v>544085.46</v>
      </c>
      <c r="E17" s="6"/>
      <c r="F17" s="18">
        <f t="shared" si="0"/>
        <v>544085.46</v>
      </c>
    </row>
    <row r="18" spans="2:6" ht="12">
      <c r="B18" s="11" t="s">
        <v>9</v>
      </c>
      <c r="C18" s="11"/>
      <c r="D18" s="19">
        <f>D19+D20+D21+D22+D23+D24+D25+D29+D34+D35+D36+D37+D38+D39+D40+D41+D42</f>
        <v>470099.56</v>
      </c>
      <c r="E18" s="6">
        <f>SUM(E19:E24)</f>
        <v>0</v>
      </c>
      <c r="F18" s="18">
        <f t="shared" si="0"/>
        <v>470099.56</v>
      </c>
    </row>
    <row r="19" spans="2:6" ht="13.5" customHeight="1">
      <c r="B19" s="12" t="s">
        <v>10</v>
      </c>
      <c r="C19" s="12"/>
      <c r="D19" s="18">
        <v>80744.73</v>
      </c>
      <c r="E19" s="6"/>
      <c r="F19" s="18">
        <f t="shared" si="0"/>
        <v>80744.73</v>
      </c>
    </row>
    <row r="20" spans="2:6" ht="12">
      <c r="B20" s="12" t="s">
        <v>11</v>
      </c>
      <c r="C20" s="12"/>
      <c r="D20" s="18">
        <v>0</v>
      </c>
      <c r="E20" s="6"/>
      <c r="F20" s="18">
        <f t="shared" si="0"/>
        <v>0</v>
      </c>
    </row>
    <row r="21" spans="2:6" ht="12">
      <c r="B21" s="12" t="s">
        <v>12</v>
      </c>
      <c r="C21" s="12"/>
      <c r="D21" s="18">
        <v>0</v>
      </c>
      <c r="E21" s="6"/>
      <c r="F21" s="18">
        <f t="shared" si="0"/>
        <v>0</v>
      </c>
    </row>
    <row r="22" spans="2:6" ht="12">
      <c r="B22" s="13" t="s">
        <v>24</v>
      </c>
      <c r="C22" s="13"/>
      <c r="D22" s="18">
        <v>16657.2</v>
      </c>
      <c r="E22" s="6"/>
      <c r="F22" s="18">
        <f t="shared" si="0"/>
        <v>16657.2</v>
      </c>
    </row>
    <row r="23" spans="2:6" ht="12">
      <c r="B23" s="13" t="s">
        <v>25</v>
      </c>
      <c r="C23" s="13"/>
      <c r="D23" s="18">
        <v>0</v>
      </c>
      <c r="E23" s="6"/>
      <c r="F23" s="18">
        <f t="shared" si="0"/>
        <v>0</v>
      </c>
    </row>
    <row r="24" spans="2:6" ht="12">
      <c r="B24" s="12" t="s">
        <v>13</v>
      </c>
      <c r="C24" s="12"/>
      <c r="D24" s="18">
        <v>0</v>
      </c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99367.510000000009</v>
      </c>
      <c r="E25" s="6">
        <f>SUM(E26:E28)</f>
        <v>0</v>
      </c>
      <c r="F25" s="18">
        <f t="shared" si="0"/>
        <v>99367.510000000009</v>
      </c>
    </row>
    <row r="26" spans="2:6" ht="24">
      <c r="B26" s="13" t="s">
        <v>16</v>
      </c>
      <c r="C26" s="13"/>
      <c r="D26" s="21">
        <v>37622.6</v>
      </c>
      <c r="E26" s="6"/>
      <c r="F26" s="18">
        <f t="shared" si="0"/>
        <v>37622.6</v>
      </c>
    </row>
    <row r="27" spans="2:6" ht="29.25" customHeight="1">
      <c r="B27" s="13" t="s">
        <v>17</v>
      </c>
      <c r="C27" s="13"/>
      <c r="D27" s="21">
        <v>18751.2</v>
      </c>
      <c r="E27" s="6"/>
      <c r="F27" s="18">
        <f t="shared" si="0"/>
        <v>18751.2</v>
      </c>
    </row>
    <row r="28" spans="2:6" ht="24">
      <c r="B28" s="13" t="s">
        <v>18</v>
      </c>
      <c r="C28" s="13"/>
      <c r="D28" s="21">
        <v>42993.71</v>
      </c>
      <c r="E28" s="6"/>
      <c r="F28" s="18">
        <f t="shared" si="0"/>
        <v>42993.71</v>
      </c>
    </row>
    <row r="29" spans="2:6" ht="12">
      <c r="B29" s="10" t="s">
        <v>40</v>
      </c>
      <c r="C29" s="10"/>
      <c r="D29" s="19">
        <f>D30+D31+D32+D33</f>
        <v>79854.92</v>
      </c>
      <c r="E29" s="6"/>
      <c r="F29" s="18">
        <f t="shared" si="0"/>
        <v>79854.92</v>
      </c>
    </row>
    <row r="30" spans="2:6" ht="12">
      <c r="B30" s="12" t="s">
        <v>15</v>
      </c>
      <c r="C30" s="12"/>
      <c r="D30" s="18">
        <v>2569.94</v>
      </c>
      <c r="E30" s="6"/>
      <c r="F30" s="18">
        <f t="shared" si="0"/>
        <v>2569.94</v>
      </c>
    </row>
    <row r="31" spans="2:6" ht="24">
      <c r="B31" s="13" t="s">
        <v>41</v>
      </c>
      <c r="C31" s="13"/>
      <c r="D31" s="18">
        <f>58865.68</f>
        <v>58865.68</v>
      </c>
      <c r="E31" s="6"/>
      <c r="F31" s="18">
        <f t="shared" si="0"/>
        <v>58865.68</v>
      </c>
    </row>
    <row r="32" spans="2:6" ht="12">
      <c r="B32" s="13" t="s">
        <v>26</v>
      </c>
      <c r="C32" s="13"/>
      <c r="D32" s="18">
        <f>18419.3</f>
        <v>18419.3</v>
      </c>
      <c r="E32" s="6"/>
      <c r="F32" s="18">
        <f t="shared" si="0"/>
        <v>18419.3</v>
      </c>
    </row>
    <row r="33" spans="2:6" ht="12" hidden="1">
      <c r="B33" s="13" t="s">
        <v>42</v>
      </c>
      <c r="C33" s="13"/>
      <c r="D33" s="18"/>
      <c r="E33" s="6"/>
      <c r="F33" s="18">
        <f t="shared" si="0"/>
        <v>0</v>
      </c>
    </row>
    <row r="34" spans="2:6" ht="12">
      <c r="B34" s="11" t="s">
        <v>14</v>
      </c>
      <c r="C34" s="11"/>
      <c r="D34" s="18">
        <v>19635.47</v>
      </c>
      <c r="E34" s="6"/>
      <c r="F34" s="18">
        <f t="shared" si="0"/>
        <v>19635.47</v>
      </c>
    </row>
    <row r="35" spans="2:6" ht="12">
      <c r="B35" s="11" t="s">
        <v>32</v>
      </c>
      <c r="C35" s="11"/>
      <c r="D35" s="18">
        <f>5013.11+1637.91</f>
        <v>6651.0199999999995</v>
      </c>
      <c r="E35" s="6"/>
      <c r="F35" s="18">
        <f t="shared" si="0"/>
        <v>6651.0199999999995</v>
      </c>
    </row>
    <row r="36" spans="2:6" ht="12">
      <c r="B36" s="11" t="s">
        <v>33</v>
      </c>
      <c r="C36" s="11"/>
      <c r="D36" s="18">
        <v>23022.639999999999</v>
      </c>
      <c r="E36" s="6"/>
      <c r="F36" s="18">
        <f t="shared" si="0"/>
        <v>23022.639999999999</v>
      </c>
    </row>
    <row r="37" spans="2:6" ht="12">
      <c r="B37" s="11" t="s">
        <v>22</v>
      </c>
      <c r="C37" s="11"/>
      <c r="D37" s="21">
        <v>2884.8</v>
      </c>
      <c r="E37" s="6"/>
      <c r="F37" s="18">
        <f t="shared" si="0"/>
        <v>2884.8</v>
      </c>
    </row>
    <row r="38" spans="2:6" ht="12.75" customHeight="1">
      <c r="B38" s="14" t="s">
        <v>27</v>
      </c>
      <c r="C38" s="14"/>
      <c r="D38" s="18">
        <v>100792.84</v>
      </c>
      <c r="E38" s="6"/>
      <c r="F38" s="18">
        <f t="shared" si="0"/>
        <v>100792.84</v>
      </c>
    </row>
    <row r="39" spans="2:6" ht="13.5" customHeight="1">
      <c r="B39" s="14" t="s">
        <v>29</v>
      </c>
      <c r="C39" s="14"/>
      <c r="D39" s="18">
        <v>3900</v>
      </c>
      <c r="E39" s="6"/>
      <c r="F39" s="18">
        <f t="shared" si="0"/>
        <v>3900</v>
      </c>
    </row>
    <row r="40" spans="2:6" ht="16.5" customHeight="1">
      <c r="B40" s="14" t="s">
        <v>28</v>
      </c>
      <c r="C40" s="14"/>
      <c r="D40" s="18">
        <v>1300</v>
      </c>
      <c r="E40" s="6"/>
      <c r="F40" s="18">
        <f t="shared" si="0"/>
        <v>1300</v>
      </c>
    </row>
    <row r="41" spans="2:6" ht="10.5" customHeight="1">
      <c r="B41" s="14" t="s">
        <v>34</v>
      </c>
      <c r="C41" s="14"/>
      <c r="D41" s="18">
        <v>31028.43</v>
      </c>
      <c r="E41" s="6"/>
      <c r="F41" s="18">
        <f t="shared" si="0"/>
        <v>31028.43</v>
      </c>
    </row>
    <row r="42" spans="2:6" ht="10.5" customHeight="1">
      <c r="B42" s="14" t="s">
        <v>35</v>
      </c>
      <c r="C42" s="14"/>
      <c r="D42" s="18">
        <v>4260</v>
      </c>
      <c r="E42" s="6"/>
      <c r="F42" s="18">
        <f t="shared" si="0"/>
        <v>4260</v>
      </c>
    </row>
    <row r="43" spans="2:6" ht="10.5" customHeight="1">
      <c r="B43" s="11" t="s">
        <v>43</v>
      </c>
      <c r="C43" s="11"/>
      <c r="D43" s="19">
        <f>D17-D18</f>
        <v>73985.899999999965</v>
      </c>
      <c r="E43" s="6"/>
      <c r="F43" s="18">
        <f t="shared" si="0"/>
        <v>73985.899999999965</v>
      </c>
    </row>
    <row r="44" spans="2:6" ht="14.25" customHeight="1">
      <c r="B44" s="11" t="s">
        <v>47</v>
      </c>
      <c r="C44" s="11">
        <v>183262.29</v>
      </c>
      <c r="D44" s="18">
        <f>D43+C44</f>
        <v>257248.18999999997</v>
      </c>
      <c r="E44" s="6">
        <f>E15-(E18+E25+E37+E30+E35+E36+E38)</f>
        <v>0</v>
      </c>
      <c r="F44" s="18">
        <f t="shared" si="0"/>
        <v>257248.18999999997</v>
      </c>
    </row>
    <row r="45" spans="2:6" ht="10.5" customHeight="1">
      <c r="B45" s="11" t="s">
        <v>30</v>
      </c>
      <c r="C45" s="11">
        <v>55757.41</v>
      </c>
      <c r="D45" s="18">
        <f>D13-D14+C45</f>
        <v>74451.130000000034</v>
      </c>
      <c r="E45" s="6"/>
      <c r="F45" s="18">
        <f t="shared" si="0"/>
        <v>74451.130000000034</v>
      </c>
    </row>
    <row r="46" spans="2:6" ht="12">
      <c r="B46" s="11" t="s">
        <v>31</v>
      </c>
      <c r="C46" s="11">
        <v>265073.34999999998</v>
      </c>
      <c r="D46" s="18">
        <v>221713.54</v>
      </c>
      <c r="E46" s="6"/>
      <c r="F46" s="18">
        <f t="shared" si="0"/>
        <v>221713.54</v>
      </c>
    </row>
    <row r="47" spans="2:6" ht="83.25" customHeight="1">
      <c r="B47" s="15" t="s">
        <v>23</v>
      </c>
      <c r="C47" s="16"/>
      <c r="E47" s="22"/>
      <c r="F47" s="23"/>
    </row>
  </sheetData>
  <mergeCells count="16">
    <mergeCell ref="E47:F47"/>
    <mergeCell ref="E8:F8"/>
    <mergeCell ref="E9:F9"/>
    <mergeCell ref="B9:D9"/>
    <mergeCell ref="B1:F1"/>
    <mergeCell ref="B6:D6"/>
    <mergeCell ref="B7:D7"/>
    <mergeCell ref="B8:D8"/>
    <mergeCell ref="E3:F3"/>
    <mergeCell ref="E4:F4"/>
    <mergeCell ref="E5:F5"/>
    <mergeCell ref="E6:F6"/>
    <mergeCell ref="E7:F7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topLeftCell="A31" zoomScale="130" zoomScaleNormal="130" workbookViewId="0">
      <selection activeCell="B2" sqref="B2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31" t="s">
        <v>50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49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/>
      <c r="E13" s="6"/>
      <c r="F13" s="18">
        <f>D13+E13</f>
        <v>0</v>
      </c>
    </row>
    <row r="14" spans="2:9" ht="12">
      <c r="B14" s="11" t="s">
        <v>37</v>
      </c>
      <c r="C14" s="11"/>
      <c r="D14" s="18"/>
      <c r="E14" s="6"/>
      <c r="F14" s="18">
        <f t="shared" ref="F14:F46" si="0">D14+E14</f>
        <v>0</v>
      </c>
    </row>
    <row r="15" spans="2:9" ht="12.75" customHeight="1">
      <c r="B15" s="14" t="s">
        <v>38</v>
      </c>
      <c r="C15" s="14"/>
      <c r="D15" s="18"/>
      <c r="E15" s="6"/>
      <c r="F15" s="18">
        <f t="shared" si="0"/>
        <v>0</v>
      </c>
    </row>
    <row r="16" spans="2:9" ht="12.75" customHeight="1">
      <c r="B16" s="14" t="s">
        <v>39</v>
      </c>
      <c r="C16" s="14"/>
      <c r="D16" s="18"/>
      <c r="E16" s="6"/>
      <c r="F16" s="18">
        <f t="shared" si="0"/>
        <v>0</v>
      </c>
    </row>
    <row r="17" spans="2:6" ht="12.75" customHeight="1">
      <c r="B17" s="14" t="s">
        <v>46</v>
      </c>
      <c r="C17" s="14"/>
      <c r="D17" s="19">
        <f>D14+D15+D16</f>
        <v>0</v>
      </c>
      <c r="E17" s="6"/>
      <c r="F17" s="18">
        <f t="shared" si="0"/>
        <v>0</v>
      </c>
    </row>
    <row r="18" spans="2:6" ht="12">
      <c r="B18" s="11" t="s">
        <v>9</v>
      </c>
      <c r="C18" s="11"/>
      <c r="D18" s="19">
        <f>D19+D20+D21+D22+D23+D24+D25+D29+D34+D35+D36+D37+D38+D39+D40+D41+D42</f>
        <v>0</v>
      </c>
      <c r="E18" s="6">
        <f>SUM(E19:E24)</f>
        <v>0</v>
      </c>
      <c r="F18" s="18">
        <f t="shared" si="0"/>
        <v>0</v>
      </c>
    </row>
    <row r="19" spans="2:6" ht="13.5" customHeight="1">
      <c r="B19" s="12" t="s">
        <v>10</v>
      </c>
      <c r="C19" s="12"/>
      <c r="D19" s="18"/>
      <c r="E19" s="6"/>
      <c r="F19" s="18">
        <f t="shared" si="0"/>
        <v>0</v>
      </c>
    </row>
    <row r="20" spans="2:6" ht="12">
      <c r="B20" s="12" t="s">
        <v>11</v>
      </c>
      <c r="C20" s="12"/>
      <c r="D20" s="18"/>
      <c r="E20" s="6"/>
      <c r="F20" s="18">
        <f t="shared" si="0"/>
        <v>0</v>
      </c>
    </row>
    <row r="21" spans="2:6" ht="12">
      <c r="B21" s="12" t="s">
        <v>12</v>
      </c>
      <c r="C21" s="12"/>
      <c r="D21" s="18"/>
      <c r="E21" s="6"/>
      <c r="F21" s="18">
        <f t="shared" si="0"/>
        <v>0</v>
      </c>
    </row>
    <row r="22" spans="2:6" ht="12">
      <c r="B22" s="13" t="s">
        <v>24</v>
      </c>
      <c r="C22" s="13"/>
      <c r="D22" s="18"/>
      <c r="E22" s="6"/>
      <c r="F22" s="18">
        <f t="shared" si="0"/>
        <v>0</v>
      </c>
    </row>
    <row r="23" spans="2:6" ht="12">
      <c r="B23" s="13" t="s">
        <v>25</v>
      </c>
      <c r="C23" s="13"/>
      <c r="D23" s="18"/>
      <c r="E23" s="6"/>
      <c r="F23" s="18">
        <f t="shared" si="0"/>
        <v>0</v>
      </c>
    </row>
    <row r="24" spans="2:6" ht="12">
      <c r="B24" s="12" t="s">
        <v>13</v>
      </c>
      <c r="C24" s="12"/>
      <c r="D24" s="18"/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0</v>
      </c>
      <c r="E25" s="6">
        <f>SUM(E26:E28)</f>
        <v>0</v>
      </c>
      <c r="F25" s="18">
        <f t="shared" si="0"/>
        <v>0</v>
      </c>
    </row>
    <row r="26" spans="2:6" ht="24">
      <c r="B26" s="13" t="s">
        <v>16</v>
      </c>
      <c r="C26" s="13"/>
      <c r="D26" s="18"/>
      <c r="E26" s="6"/>
      <c r="F26" s="18">
        <f t="shared" si="0"/>
        <v>0</v>
      </c>
    </row>
    <row r="27" spans="2:6" ht="29.25" customHeight="1">
      <c r="B27" s="13" t="s">
        <v>17</v>
      </c>
      <c r="C27" s="13"/>
      <c r="D27" s="18"/>
      <c r="E27" s="6"/>
      <c r="F27" s="18">
        <f t="shared" si="0"/>
        <v>0</v>
      </c>
    </row>
    <row r="28" spans="2:6" ht="24">
      <c r="B28" s="13" t="s">
        <v>18</v>
      </c>
      <c r="C28" s="13"/>
      <c r="D28" s="18"/>
      <c r="E28" s="6"/>
      <c r="F28" s="18">
        <f t="shared" si="0"/>
        <v>0</v>
      </c>
    </row>
    <row r="29" spans="2:6" ht="12">
      <c r="B29" s="10" t="s">
        <v>40</v>
      </c>
      <c r="C29" s="10"/>
      <c r="D29" s="19">
        <f>D30+D31+D32+D33</f>
        <v>0</v>
      </c>
      <c r="E29" s="6"/>
      <c r="F29" s="18">
        <f t="shared" si="0"/>
        <v>0</v>
      </c>
    </row>
    <row r="30" spans="2:6" ht="12">
      <c r="B30" s="12" t="s">
        <v>15</v>
      </c>
      <c r="C30" s="12"/>
      <c r="D30" s="18"/>
      <c r="E30" s="6"/>
      <c r="F30" s="18">
        <f t="shared" si="0"/>
        <v>0</v>
      </c>
    </row>
    <row r="31" spans="2:6" ht="24">
      <c r="B31" s="13" t="s">
        <v>41</v>
      </c>
      <c r="C31" s="13"/>
      <c r="D31" s="18"/>
      <c r="E31" s="6"/>
      <c r="F31" s="18">
        <f t="shared" si="0"/>
        <v>0</v>
      </c>
    </row>
    <row r="32" spans="2:6" ht="12">
      <c r="B32" s="13" t="s">
        <v>26</v>
      </c>
      <c r="C32" s="13"/>
      <c r="D32" s="18"/>
      <c r="E32" s="6"/>
      <c r="F32" s="18">
        <f t="shared" si="0"/>
        <v>0</v>
      </c>
    </row>
    <row r="33" spans="2:6" ht="12">
      <c r="B33" s="13" t="s">
        <v>42</v>
      </c>
      <c r="C33" s="13"/>
      <c r="D33" s="18"/>
      <c r="E33" s="6"/>
      <c r="F33" s="18">
        <f t="shared" si="0"/>
        <v>0</v>
      </c>
    </row>
    <row r="34" spans="2:6" ht="12">
      <c r="B34" s="11" t="s">
        <v>14</v>
      </c>
      <c r="C34" s="11"/>
      <c r="D34" s="18"/>
      <c r="E34" s="6"/>
      <c r="F34" s="18">
        <f t="shared" si="0"/>
        <v>0</v>
      </c>
    </row>
    <row r="35" spans="2:6" ht="12">
      <c r="B35" s="11" t="s">
        <v>32</v>
      </c>
      <c r="C35" s="11"/>
      <c r="D35" s="18"/>
      <c r="E35" s="6"/>
      <c r="F35" s="18">
        <f t="shared" si="0"/>
        <v>0</v>
      </c>
    </row>
    <row r="36" spans="2:6" ht="12">
      <c r="B36" s="11" t="s">
        <v>33</v>
      </c>
      <c r="C36" s="11"/>
      <c r="D36" s="18"/>
      <c r="E36" s="6"/>
      <c r="F36" s="18">
        <f t="shared" si="0"/>
        <v>0</v>
      </c>
    </row>
    <row r="37" spans="2:6" ht="12">
      <c r="B37" s="11" t="s">
        <v>22</v>
      </c>
      <c r="C37" s="11"/>
      <c r="D37" s="18"/>
      <c r="E37" s="6"/>
      <c r="F37" s="18">
        <f t="shared" si="0"/>
        <v>0</v>
      </c>
    </row>
    <row r="38" spans="2:6" ht="12.75" customHeight="1">
      <c r="B38" s="14" t="s">
        <v>27</v>
      </c>
      <c r="C38" s="14"/>
      <c r="D38" s="18"/>
      <c r="E38" s="6"/>
      <c r="F38" s="18">
        <f t="shared" si="0"/>
        <v>0</v>
      </c>
    </row>
    <row r="39" spans="2:6" ht="13.5" customHeight="1">
      <c r="B39" s="14" t="s">
        <v>29</v>
      </c>
      <c r="C39" s="14"/>
      <c r="D39" s="18"/>
      <c r="E39" s="6"/>
      <c r="F39" s="18">
        <f t="shared" si="0"/>
        <v>0</v>
      </c>
    </row>
    <row r="40" spans="2:6" ht="16.5" customHeight="1">
      <c r="B40" s="14" t="s">
        <v>28</v>
      </c>
      <c r="C40" s="14"/>
      <c r="D40" s="18"/>
      <c r="E40" s="6"/>
      <c r="F40" s="18">
        <f t="shared" si="0"/>
        <v>0</v>
      </c>
    </row>
    <row r="41" spans="2:6" ht="10.5" customHeight="1">
      <c r="B41" s="14" t="s">
        <v>34</v>
      </c>
      <c r="C41" s="14"/>
      <c r="D41" s="18"/>
      <c r="E41" s="6"/>
      <c r="F41" s="18">
        <f t="shared" si="0"/>
        <v>0</v>
      </c>
    </row>
    <row r="42" spans="2:6" ht="10.5" customHeight="1">
      <c r="B42" s="14" t="s">
        <v>35</v>
      </c>
      <c r="C42" s="14"/>
      <c r="D42" s="18"/>
      <c r="E42" s="6"/>
      <c r="F42" s="18">
        <f t="shared" si="0"/>
        <v>0</v>
      </c>
    </row>
    <row r="43" spans="2:6" ht="10.5" customHeight="1">
      <c r="B43" s="11" t="s">
        <v>48</v>
      </c>
      <c r="C43" s="11"/>
      <c r="D43" s="19">
        <f>D17-D18</f>
        <v>0</v>
      </c>
      <c r="E43" s="6"/>
      <c r="F43" s="18">
        <f t="shared" si="0"/>
        <v>0</v>
      </c>
    </row>
    <row r="44" spans="2:6" ht="10.5" customHeight="1">
      <c r="B44" s="11" t="s">
        <v>47</v>
      </c>
      <c r="C44" s="20">
        <f>'1 квартал'!D44</f>
        <v>257248.18999999997</v>
      </c>
      <c r="D44" s="18"/>
      <c r="E44" s="6">
        <f>E15-(E18+E25+E37+E30+E35+E36+E38)</f>
        <v>0</v>
      </c>
      <c r="F44" s="18">
        <f t="shared" si="0"/>
        <v>0</v>
      </c>
    </row>
    <row r="45" spans="2:6" ht="10.5" customHeight="1">
      <c r="B45" s="11" t="s">
        <v>30</v>
      </c>
      <c r="C45" s="20">
        <f>'1 квартал'!D45</f>
        <v>74451.130000000034</v>
      </c>
      <c r="D45" s="18"/>
      <c r="E45" s="6"/>
      <c r="F45" s="18">
        <f t="shared" si="0"/>
        <v>0</v>
      </c>
    </row>
    <row r="46" spans="2:6" ht="12">
      <c r="B46" s="11" t="s">
        <v>31</v>
      </c>
      <c r="C46" s="20">
        <f>'1 квартал'!D46</f>
        <v>221713.54</v>
      </c>
      <c r="D46" s="18"/>
      <c r="E46" s="6"/>
      <c r="F46" s="18">
        <f t="shared" si="0"/>
        <v>0</v>
      </c>
    </row>
    <row r="47" spans="2:6" ht="83.25" customHeight="1">
      <c r="B47" s="16" t="s">
        <v>23</v>
      </c>
      <c r="C47" s="16"/>
      <c r="E47" s="22"/>
      <c r="F47" s="23"/>
    </row>
  </sheetData>
  <mergeCells count="16">
    <mergeCell ref="B5:D5"/>
    <mergeCell ref="E5:F5"/>
    <mergeCell ref="B1:F1"/>
    <mergeCell ref="B3:D3"/>
    <mergeCell ref="E3:F3"/>
    <mergeCell ref="B4:D4"/>
    <mergeCell ref="E4:F4"/>
    <mergeCell ref="B9:D9"/>
    <mergeCell ref="E9:F9"/>
    <mergeCell ref="E47:F47"/>
    <mergeCell ref="B6:D6"/>
    <mergeCell ref="E6:F6"/>
    <mergeCell ref="B7:D7"/>
    <mergeCell ref="E7:F7"/>
    <mergeCell ref="B8:D8"/>
    <mergeCell ref="E8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topLeftCell="A28" zoomScale="130" zoomScaleNormal="130" workbookViewId="0">
      <selection activeCell="C45" sqref="C45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31" t="s">
        <v>54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53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/>
      <c r="E13" s="6"/>
      <c r="F13" s="18">
        <f>D13+E13</f>
        <v>0</v>
      </c>
    </row>
    <row r="14" spans="2:9" ht="12">
      <c r="B14" s="11" t="s">
        <v>37</v>
      </c>
      <c r="C14" s="11"/>
      <c r="D14" s="18"/>
      <c r="E14" s="6"/>
      <c r="F14" s="18">
        <f t="shared" ref="F14:F46" si="0">D14+E14</f>
        <v>0</v>
      </c>
    </row>
    <row r="15" spans="2:9" ht="12.75" customHeight="1">
      <c r="B15" s="14" t="s">
        <v>38</v>
      </c>
      <c r="C15" s="14"/>
      <c r="D15" s="18"/>
      <c r="E15" s="6"/>
      <c r="F15" s="18">
        <f t="shared" si="0"/>
        <v>0</v>
      </c>
    </row>
    <row r="16" spans="2:9" ht="12.75" customHeight="1">
      <c r="B16" s="14" t="s">
        <v>39</v>
      </c>
      <c r="C16" s="14"/>
      <c r="D16" s="18"/>
      <c r="E16" s="6"/>
      <c r="F16" s="18">
        <f t="shared" si="0"/>
        <v>0</v>
      </c>
    </row>
    <row r="17" spans="2:6" ht="12.75" customHeight="1">
      <c r="B17" s="14" t="s">
        <v>46</v>
      </c>
      <c r="C17" s="14"/>
      <c r="D17" s="19">
        <f>D14+D15+D16</f>
        <v>0</v>
      </c>
      <c r="E17" s="6"/>
      <c r="F17" s="18">
        <f t="shared" si="0"/>
        <v>0</v>
      </c>
    </row>
    <row r="18" spans="2:6" ht="12">
      <c r="B18" s="11" t="s">
        <v>9</v>
      </c>
      <c r="C18" s="11"/>
      <c r="D18" s="19">
        <f>D19+D20+D21+D22+D23+D24+D25+D29+D34+D35+D36+D37+D38+D39+D40+D41+D42</f>
        <v>0</v>
      </c>
      <c r="E18" s="6">
        <f>SUM(E19:E24)</f>
        <v>0</v>
      </c>
      <c r="F18" s="18">
        <f t="shared" si="0"/>
        <v>0</v>
      </c>
    </row>
    <row r="19" spans="2:6" ht="13.5" customHeight="1">
      <c r="B19" s="12" t="s">
        <v>10</v>
      </c>
      <c r="C19" s="12"/>
      <c r="D19" s="18"/>
      <c r="E19" s="6"/>
      <c r="F19" s="18">
        <f t="shared" si="0"/>
        <v>0</v>
      </c>
    </row>
    <row r="20" spans="2:6" ht="12">
      <c r="B20" s="12" t="s">
        <v>11</v>
      </c>
      <c r="C20" s="12"/>
      <c r="D20" s="18"/>
      <c r="E20" s="6"/>
      <c r="F20" s="18">
        <f t="shared" si="0"/>
        <v>0</v>
      </c>
    </row>
    <row r="21" spans="2:6" ht="12">
      <c r="B21" s="12" t="s">
        <v>12</v>
      </c>
      <c r="C21" s="12"/>
      <c r="D21" s="18"/>
      <c r="E21" s="6"/>
      <c r="F21" s="18">
        <f t="shared" si="0"/>
        <v>0</v>
      </c>
    </row>
    <row r="22" spans="2:6" ht="12">
      <c r="B22" s="13" t="s">
        <v>24</v>
      </c>
      <c r="C22" s="13"/>
      <c r="D22" s="18"/>
      <c r="E22" s="6"/>
      <c r="F22" s="18">
        <f t="shared" si="0"/>
        <v>0</v>
      </c>
    </row>
    <row r="23" spans="2:6" ht="12">
      <c r="B23" s="13" t="s">
        <v>25</v>
      </c>
      <c r="C23" s="13"/>
      <c r="D23" s="18"/>
      <c r="E23" s="6"/>
      <c r="F23" s="18">
        <f t="shared" si="0"/>
        <v>0</v>
      </c>
    </row>
    <row r="24" spans="2:6" ht="12">
      <c r="B24" s="12" t="s">
        <v>13</v>
      </c>
      <c r="C24" s="12"/>
      <c r="D24" s="18"/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0</v>
      </c>
      <c r="E25" s="6">
        <f>SUM(E26:E28)</f>
        <v>0</v>
      </c>
      <c r="F25" s="18">
        <f t="shared" si="0"/>
        <v>0</v>
      </c>
    </row>
    <row r="26" spans="2:6" ht="24">
      <c r="B26" s="13" t="s">
        <v>16</v>
      </c>
      <c r="C26" s="13"/>
      <c r="D26" s="18"/>
      <c r="E26" s="6"/>
      <c r="F26" s="18">
        <f t="shared" si="0"/>
        <v>0</v>
      </c>
    </row>
    <row r="27" spans="2:6" ht="29.25" customHeight="1">
      <c r="B27" s="13" t="s">
        <v>17</v>
      </c>
      <c r="C27" s="13"/>
      <c r="D27" s="18"/>
      <c r="E27" s="6"/>
      <c r="F27" s="18">
        <f t="shared" si="0"/>
        <v>0</v>
      </c>
    </row>
    <row r="28" spans="2:6" ht="24">
      <c r="B28" s="13" t="s">
        <v>18</v>
      </c>
      <c r="C28" s="13"/>
      <c r="D28" s="18"/>
      <c r="E28" s="6"/>
      <c r="F28" s="18">
        <f t="shared" si="0"/>
        <v>0</v>
      </c>
    </row>
    <row r="29" spans="2:6" ht="12">
      <c r="B29" s="10" t="s">
        <v>40</v>
      </c>
      <c r="C29" s="10"/>
      <c r="D29" s="19">
        <f>D30+D31+D32+D33</f>
        <v>0</v>
      </c>
      <c r="E29" s="6"/>
      <c r="F29" s="18">
        <f t="shared" si="0"/>
        <v>0</v>
      </c>
    </row>
    <row r="30" spans="2:6" ht="12">
      <c r="B30" s="12" t="s">
        <v>15</v>
      </c>
      <c r="C30" s="12"/>
      <c r="D30" s="18"/>
      <c r="E30" s="6"/>
      <c r="F30" s="18">
        <f t="shared" si="0"/>
        <v>0</v>
      </c>
    </row>
    <row r="31" spans="2:6" ht="24">
      <c r="B31" s="13" t="s">
        <v>41</v>
      </c>
      <c r="C31" s="13"/>
      <c r="D31" s="18"/>
      <c r="E31" s="6"/>
      <c r="F31" s="18">
        <f t="shared" si="0"/>
        <v>0</v>
      </c>
    </row>
    <row r="32" spans="2:6" ht="12">
      <c r="B32" s="13" t="s">
        <v>26</v>
      </c>
      <c r="C32" s="13"/>
      <c r="D32" s="18"/>
      <c r="E32" s="6"/>
      <c r="F32" s="18">
        <f t="shared" si="0"/>
        <v>0</v>
      </c>
    </row>
    <row r="33" spans="2:6" ht="12">
      <c r="B33" s="13" t="s">
        <v>42</v>
      </c>
      <c r="C33" s="13"/>
      <c r="D33" s="18"/>
      <c r="E33" s="6"/>
      <c r="F33" s="18">
        <f t="shared" si="0"/>
        <v>0</v>
      </c>
    </row>
    <row r="34" spans="2:6" ht="12">
      <c r="B34" s="11" t="s">
        <v>14</v>
      </c>
      <c r="C34" s="11"/>
      <c r="D34" s="18"/>
      <c r="E34" s="6"/>
      <c r="F34" s="18">
        <f t="shared" si="0"/>
        <v>0</v>
      </c>
    </row>
    <row r="35" spans="2:6" ht="12">
      <c r="B35" s="11" t="s">
        <v>32</v>
      </c>
      <c r="C35" s="11"/>
      <c r="D35" s="18"/>
      <c r="E35" s="6"/>
      <c r="F35" s="18">
        <f t="shared" si="0"/>
        <v>0</v>
      </c>
    </row>
    <row r="36" spans="2:6" ht="12">
      <c r="B36" s="11" t="s">
        <v>33</v>
      </c>
      <c r="C36" s="11"/>
      <c r="D36" s="18"/>
      <c r="E36" s="6"/>
      <c r="F36" s="18">
        <f t="shared" si="0"/>
        <v>0</v>
      </c>
    </row>
    <row r="37" spans="2:6" ht="12">
      <c r="B37" s="11" t="s">
        <v>22</v>
      </c>
      <c r="C37" s="11"/>
      <c r="D37" s="18"/>
      <c r="E37" s="6"/>
      <c r="F37" s="18">
        <f t="shared" si="0"/>
        <v>0</v>
      </c>
    </row>
    <row r="38" spans="2:6" ht="12.75" customHeight="1">
      <c r="B38" s="14" t="s">
        <v>27</v>
      </c>
      <c r="C38" s="14"/>
      <c r="D38" s="18"/>
      <c r="E38" s="6"/>
      <c r="F38" s="18">
        <f t="shared" si="0"/>
        <v>0</v>
      </c>
    </row>
    <row r="39" spans="2:6" ht="13.5" customHeight="1">
      <c r="B39" s="14" t="s">
        <v>29</v>
      </c>
      <c r="C39" s="14"/>
      <c r="D39" s="18"/>
      <c r="E39" s="6"/>
      <c r="F39" s="18">
        <f t="shared" si="0"/>
        <v>0</v>
      </c>
    </row>
    <row r="40" spans="2:6" ht="16.5" customHeight="1">
      <c r="B40" s="14" t="s">
        <v>28</v>
      </c>
      <c r="C40" s="14"/>
      <c r="D40" s="18"/>
      <c r="E40" s="6"/>
      <c r="F40" s="18">
        <f t="shared" si="0"/>
        <v>0</v>
      </c>
    </row>
    <row r="41" spans="2:6" ht="10.5" customHeight="1">
      <c r="B41" s="14" t="s">
        <v>34</v>
      </c>
      <c r="C41" s="14"/>
      <c r="D41" s="18"/>
      <c r="E41" s="6"/>
      <c r="F41" s="18">
        <f t="shared" si="0"/>
        <v>0</v>
      </c>
    </row>
    <row r="42" spans="2:6" ht="10.5" customHeight="1">
      <c r="B42" s="14" t="s">
        <v>35</v>
      </c>
      <c r="C42" s="14"/>
      <c r="D42" s="18"/>
      <c r="E42" s="6"/>
      <c r="F42" s="18">
        <f t="shared" si="0"/>
        <v>0</v>
      </c>
    </row>
    <row r="43" spans="2:6" ht="10.5" customHeight="1">
      <c r="B43" s="11" t="s">
        <v>51</v>
      </c>
      <c r="C43" s="11"/>
      <c r="D43" s="19">
        <f>D17-D18</f>
        <v>0</v>
      </c>
      <c r="E43" s="6"/>
      <c r="F43" s="18">
        <f t="shared" si="0"/>
        <v>0</v>
      </c>
    </row>
    <row r="44" spans="2:6" ht="10.5" customHeight="1">
      <c r="B44" s="11" t="s">
        <v>52</v>
      </c>
      <c r="C44" s="20">
        <f>'2 квартал '!D44</f>
        <v>0</v>
      </c>
      <c r="D44" s="18"/>
      <c r="E44" s="6">
        <f>E15-(E18+E25+E37+E30+E35+E36+E38)</f>
        <v>0</v>
      </c>
      <c r="F44" s="18">
        <f t="shared" si="0"/>
        <v>0</v>
      </c>
    </row>
    <row r="45" spans="2:6" ht="10.5" customHeight="1">
      <c r="B45" s="11" t="s">
        <v>30</v>
      </c>
      <c r="C45" s="20">
        <f>'2 квартал '!D45</f>
        <v>0</v>
      </c>
      <c r="D45" s="18"/>
      <c r="E45" s="6"/>
      <c r="F45" s="18">
        <f t="shared" si="0"/>
        <v>0</v>
      </c>
    </row>
    <row r="46" spans="2:6" ht="12">
      <c r="B46" s="11" t="s">
        <v>31</v>
      </c>
      <c r="C46" s="20">
        <f>'2 квартал '!D46</f>
        <v>0</v>
      </c>
      <c r="D46" s="18"/>
      <c r="E46" s="6"/>
      <c r="F46" s="18">
        <f t="shared" si="0"/>
        <v>0</v>
      </c>
    </row>
    <row r="47" spans="2:6" ht="83.25" customHeight="1">
      <c r="B47" s="16" t="s">
        <v>23</v>
      </c>
      <c r="C47" s="16"/>
      <c r="E47" s="22"/>
      <c r="F47" s="23"/>
    </row>
  </sheetData>
  <mergeCells count="16">
    <mergeCell ref="B5:D5"/>
    <mergeCell ref="E5:F5"/>
    <mergeCell ref="B1:F1"/>
    <mergeCell ref="B3:D3"/>
    <mergeCell ref="E3:F3"/>
    <mergeCell ref="B4:D4"/>
    <mergeCell ref="E4:F4"/>
    <mergeCell ref="B9:D9"/>
    <mergeCell ref="E9:F9"/>
    <mergeCell ref="E47:F47"/>
    <mergeCell ref="B6:D6"/>
    <mergeCell ref="E6:F6"/>
    <mergeCell ref="B7:D7"/>
    <mergeCell ref="E7:F7"/>
    <mergeCell ref="B8:D8"/>
    <mergeCell ref="E8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topLeftCell="A28" zoomScale="130" zoomScaleNormal="130" workbookViewId="0">
      <selection activeCell="B2" sqref="B2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31" t="s">
        <v>58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57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/>
      <c r="E13" s="6"/>
      <c r="F13" s="18">
        <f>D13+E13</f>
        <v>0</v>
      </c>
    </row>
    <row r="14" spans="2:9" ht="12">
      <c r="B14" s="11" t="s">
        <v>37</v>
      </c>
      <c r="C14" s="11"/>
      <c r="D14" s="18"/>
      <c r="E14" s="6"/>
      <c r="F14" s="18">
        <f t="shared" ref="F14:F46" si="0">D14+E14</f>
        <v>0</v>
      </c>
    </row>
    <row r="15" spans="2:9" ht="12.75" customHeight="1">
      <c r="B15" s="14" t="s">
        <v>38</v>
      </c>
      <c r="C15" s="14"/>
      <c r="D15" s="18"/>
      <c r="E15" s="6"/>
      <c r="F15" s="18">
        <f t="shared" si="0"/>
        <v>0</v>
      </c>
    </row>
    <row r="16" spans="2:9" ht="12.75" customHeight="1">
      <c r="B16" s="14" t="s">
        <v>39</v>
      </c>
      <c r="C16" s="14"/>
      <c r="D16" s="18"/>
      <c r="E16" s="6"/>
      <c r="F16" s="18">
        <f t="shared" si="0"/>
        <v>0</v>
      </c>
    </row>
    <row r="17" spans="2:6" ht="12.75" customHeight="1">
      <c r="B17" s="14" t="s">
        <v>46</v>
      </c>
      <c r="C17" s="14"/>
      <c r="D17" s="19">
        <f>D14+D15+D16</f>
        <v>0</v>
      </c>
      <c r="E17" s="6"/>
      <c r="F17" s="18">
        <f t="shared" si="0"/>
        <v>0</v>
      </c>
    </row>
    <row r="18" spans="2:6" ht="12">
      <c r="B18" s="11" t="s">
        <v>9</v>
      </c>
      <c r="C18" s="11"/>
      <c r="D18" s="19">
        <f>D19+D20+D21+D22+D23+D24+D25+D29+D34+D35+D36+D37+D38+D39+D40+D41+D42</f>
        <v>0</v>
      </c>
      <c r="E18" s="6">
        <f>SUM(E19:E24)</f>
        <v>0</v>
      </c>
      <c r="F18" s="18">
        <f t="shared" si="0"/>
        <v>0</v>
      </c>
    </row>
    <row r="19" spans="2:6" ht="13.5" customHeight="1">
      <c r="B19" s="12" t="s">
        <v>10</v>
      </c>
      <c r="C19" s="12"/>
      <c r="D19" s="18"/>
      <c r="E19" s="6"/>
      <c r="F19" s="18">
        <f t="shared" si="0"/>
        <v>0</v>
      </c>
    </row>
    <row r="20" spans="2:6" ht="12">
      <c r="B20" s="12" t="s">
        <v>11</v>
      </c>
      <c r="C20" s="12"/>
      <c r="D20" s="18"/>
      <c r="E20" s="6"/>
      <c r="F20" s="18">
        <f t="shared" si="0"/>
        <v>0</v>
      </c>
    </row>
    <row r="21" spans="2:6" ht="12">
      <c r="B21" s="12" t="s">
        <v>12</v>
      </c>
      <c r="C21" s="12"/>
      <c r="D21" s="18"/>
      <c r="E21" s="6"/>
      <c r="F21" s="18">
        <f t="shared" si="0"/>
        <v>0</v>
      </c>
    </row>
    <row r="22" spans="2:6" ht="12">
      <c r="B22" s="13" t="s">
        <v>24</v>
      </c>
      <c r="C22" s="13"/>
      <c r="D22" s="18"/>
      <c r="E22" s="6"/>
      <c r="F22" s="18">
        <f t="shared" si="0"/>
        <v>0</v>
      </c>
    </row>
    <row r="23" spans="2:6" ht="12">
      <c r="B23" s="13" t="s">
        <v>25</v>
      </c>
      <c r="C23" s="13"/>
      <c r="D23" s="18"/>
      <c r="E23" s="6"/>
      <c r="F23" s="18">
        <f t="shared" si="0"/>
        <v>0</v>
      </c>
    </row>
    <row r="24" spans="2:6" ht="12">
      <c r="B24" s="12" t="s">
        <v>13</v>
      </c>
      <c r="C24" s="12"/>
      <c r="D24" s="18"/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0</v>
      </c>
      <c r="E25" s="6">
        <f>SUM(E26:E28)</f>
        <v>0</v>
      </c>
      <c r="F25" s="18">
        <f t="shared" si="0"/>
        <v>0</v>
      </c>
    </row>
    <row r="26" spans="2:6" ht="24">
      <c r="B26" s="13" t="s">
        <v>16</v>
      </c>
      <c r="C26" s="13"/>
      <c r="D26" s="18"/>
      <c r="E26" s="6"/>
      <c r="F26" s="18">
        <f t="shared" si="0"/>
        <v>0</v>
      </c>
    </row>
    <row r="27" spans="2:6" ht="29.25" customHeight="1">
      <c r="B27" s="13" t="s">
        <v>17</v>
      </c>
      <c r="C27" s="13"/>
      <c r="D27" s="18"/>
      <c r="E27" s="6"/>
      <c r="F27" s="18">
        <f t="shared" si="0"/>
        <v>0</v>
      </c>
    </row>
    <row r="28" spans="2:6" ht="24">
      <c r="B28" s="13" t="s">
        <v>18</v>
      </c>
      <c r="C28" s="13"/>
      <c r="D28" s="18"/>
      <c r="E28" s="6"/>
      <c r="F28" s="18">
        <f t="shared" si="0"/>
        <v>0</v>
      </c>
    </row>
    <row r="29" spans="2:6" ht="12">
      <c r="B29" s="10" t="s">
        <v>40</v>
      </c>
      <c r="C29" s="10"/>
      <c r="D29" s="19">
        <f>D30+D31+D32+D33</f>
        <v>0</v>
      </c>
      <c r="E29" s="6"/>
      <c r="F29" s="18">
        <f t="shared" si="0"/>
        <v>0</v>
      </c>
    </row>
    <row r="30" spans="2:6" ht="12">
      <c r="B30" s="12" t="s">
        <v>15</v>
      </c>
      <c r="C30" s="12"/>
      <c r="D30" s="18"/>
      <c r="E30" s="6"/>
      <c r="F30" s="18">
        <f t="shared" si="0"/>
        <v>0</v>
      </c>
    </row>
    <row r="31" spans="2:6" ht="24">
      <c r="B31" s="13" t="s">
        <v>41</v>
      </c>
      <c r="C31" s="13"/>
      <c r="D31" s="18"/>
      <c r="E31" s="6"/>
      <c r="F31" s="18">
        <f t="shared" si="0"/>
        <v>0</v>
      </c>
    </row>
    <row r="32" spans="2:6" ht="12">
      <c r="B32" s="13" t="s">
        <v>26</v>
      </c>
      <c r="C32" s="13"/>
      <c r="D32" s="18"/>
      <c r="E32" s="6"/>
      <c r="F32" s="18">
        <f t="shared" si="0"/>
        <v>0</v>
      </c>
    </row>
    <row r="33" spans="2:6" ht="12">
      <c r="B33" s="13" t="s">
        <v>42</v>
      </c>
      <c r="C33" s="13"/>
      <c r="D33" s="18"/>
      <c r="E33" s="6"/>
      <c r="F33" s="18">
        <f t="shared" si="0"/>
        <v>0</v>
      </c>
    </row>
    <row r="34" spans="2:6" ht="12">
      <c r="B34" s="11" t="s">
        <v>14</v>
      </c>
      <c r="C34" s="11"/>
      <c r="D34" s="18"/>
      <c r="E34" s="6"/>
      <c r="F34" s="18">
        <f t="shared" si="0"/>
        <v>0</v>
      </c>
    </row>
    <row r="35" spans="2:6" ht="12">
      <c r="B35" s="11" t="s">
        <v>32</v>
      </c>
      <c r="C35" s="11"/>
      <c r="D35" s="18"/>
      <c r="E35" s="6"/>
      <c r="F35" s="18">
        <f t="shared" si="0"/>
        <v>0</v>
      </c>
    </row>
    <row r="36" spans="2:6" ht="12">
      <c r="B36" s="11" t="s">
        <v>33</v>
      </c>
      <c r="C36" s="11"/>
      <c r="D36" s="18"/>
      <c r="E36" s="6"/>
      <c r="F36" s="18">
        <f t="shared" si="0"/>
        <v>0</v>
      </c>
    </row>
    <row r="37" spans="2:6" ht="12">
      <c r="B37" s="11" t="s">
        <v>22</v>
      </c>
      <c r="C37" s="11"/>
      <c r="D37" s="18"/>
      <c r="E37" s="6"/>
      <c r="F37" s="18">
        <f t="shared" si="0"/>
        <v>0</v>
      </c>
    </row>
    <row r="38" spans="2:6" ht="12.75" customHeight="1">
      <c r="B38" s="14" t="s">
        <v>27</v>
      </c>
      <c r="C38" s="14"/>
      <c r="D38" s="18"/>
      <c r="E38" s="6"/>
      <c r="F38" s="18">
        <f t="shared" si="0"/>
        <v>0</v>
      </c>
    </row>
    <row r="39" spans="2:6" ht="13.5" customHeight="1">
      <c r="B39" s="14" t="s">
        <v>29</v>
      </c>
      <c r="C39" s="14"/>
      <c r="D39" s="18"/>
      <c r="E39" s="6"/>
      <c r="F39" s="18">
        <f t="shared" si="0"/>
        <v>0</v>
      </c>
    </row>
    <row r="40" spans="2:6" ht="16.5" customHeight="1">
      <c r="B40" s="14" t="s">
        <v>28</v>
      </c>
      <c r="C40" s="14"/>
      <c r="D40" s="18"/>
      <c r="E40" s="6"/>
      <c r="F40" s="18">
        <f t="shared" si="0"/>
        <v>0</v>
      </c>
    </row>
    <row r="41" spans="2:6" ht="10.5" customHeight="1">
      <c r="B41" s="14" t="s">
        <v>34</v>
      </c>
      <c r="C41" s="14"/>
      <c r="D41" s="18"/>
      <c r="E41" s="6"/>
      <c r="F41" s="18">
        <f t="shared" si="0"/>
        <v>0</v>
      </c>
    </row>
    <row r="42" spans="2:6" ht="10.5" customHeight="1">
      <c r="B42" s="14" t="s">
        <v>35</v>
      </c>
      <c r="C42" s="14"/>
      <c r="D42" s="18"/>
      <c r="E42" s="6"/>
      <c r="F42" s="18">
        <f t="shared" si="0"/>
        <v>0</v>
      </c>
    </row>
    <row r="43" spans="2:6" ht="10.5" customHeight="1">
      <c r="B43" s="11" t="s">
        <v>55</v>
      </c>
      <c r="C43" s="11"/>
      <c r="D43" s="19">
        <f>D17-D18</f>
        <v>0</v>
      </c>
      <c r="E43" s="6"/>
      <c r="F43" s="18">
        <f t="shared" si="0"/>
        <v>0</v>
      </c>
    </row>
    <row r="44" spans="2:6" ht="10.5" customHeight="1">
      <c r="B44" s="11" t="s">
        <v>56</v>
      </c>
      <c r="C44" s="20">
        <f>'3 квартал '!D44</f>
        <v>0</v>
      </c>
      <c r="D44" s="18"/>
      <c r="E44" s="6">
        <f>E15-(E18+E25+E37+E30+E35+E36+E38)</f>
        <v>0</v>
      </c>
      <c r="F44" s="18">
        <f t="shared" si="0"/>
        <v>0</v>
      </c>
    </row>
    <row r="45" spans="2:6" ht="10.5" customHeight="1">
      <c r="B45" s="11" t="s">
        <v>30</v>
      </c>
      <c r="C45" s="20">
        <f>'3 квартал '!D45</f>
        <v>0</v>
      </c>
      <c r="D45" s="18"/>
      <c r="E45" s="6"/>
      <c r="F45" s="18">
        <f t="shared" si="0"/>
        <v>0</v>
      </c>
    </row>
    <row r="46" spans="2:6" ht="12">
      <c r="B46" s="11" t="s">
        <v>31</v>
      </c>
      <c r="C46" s="20">
        <f>'3 квартал '!D46</f>
        <v>0</v>
      </c>
      <c r="D46" s="18"/>
      <c r="E46" s="6"/>
      <c r="F46" s="18">
        <f t="shared" si="0"/>
        <v>0</v>
      </c>
    </row>
    <row r="47" spans="2:6" ht="83.25" customHeight="1">
      <c r="B47" s="16" t="s">
        <v>23</v>
      </c>
      <c r="C47" s="16"/>
      <c r="E47" s="22"/>
      <c r="F47" s="23"/>
    </row>
  </sheetData>
  <mergeCells count="16">
    <mergeCell ref="B5:D5"/>
    <mergeCell ref="E5:F5"/>
    <mergeCell ref="B1:F1"/>
    <mergeCell ref="B3:D3"/>
    <mergeCell ref="E3:F3"/>
    <mergeCell ref="B4:D4"/>
    <mergeCell ref="E4:F4"/>
    <mergeCell ref="B9:D9"/>
    <mergeCell ref="E9:F9"/>
    <mergeCell ref="E47:F47"/>
    <mergeCell ref="B6:D6"/>
    <mergeCell ref="E6:F6"/>
    <mergeCell ref="B7:D7"/>
    <mergeCell ref="E7:F7"/>
    <mergeCell ref="B8:D8"/>
    <mergeCell ref="E8:F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topLeftCell="A33" zoomScale="130" zoomScaleNormal="130" workbookViewId="0">
      <selection activeCell="B48" sqref="B48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31" t="s">
        <v>62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61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>
        <f>'1 квартал'!D13+'2 квартал '!D13+'3 квартал '!D13+'4 квартал '!D13</f>
        <v>503964.19</v>
      </c>
      <c r="E13" s="6"/>
      <c r="F13" s="18">
        <f>D13+E13</f>
        <v>503964.19</v>
      </c>
    </row>
    <row r="14" spans="2:9" ht="12">
      <c r="B14" s="11" t="s">
        <v>37</v>
      </c>
      <c r="C14" s="11"/>
      <c r="D14" s="18">
        <f>'1 квартал'!D14+'2 квартал '!D14+'3 квартал '!D14+'4 квартал '!D14</f>
        <v>485270.47</v>
      </c>
      <c r="E14" s="6"/>
      <c r="F14" s="18">
        <f t="shared" ref="F14:F46" si="0">D14+E14</f>
        <v>485270.47</v>
      </c>
    </row>
    <row r="15" spans="2:9" ht="12.75" customHeight="1">
      <c r="B15" s="14" t="s">
        <v>38</v>
      </c>
      <c r="C15" s="14"/>
      <c r="D15" s="18">
        <f>'1 квартал'!D15+'2 квартал '!D15+'3 квартал '!D15+'4 квартал '!D15</f>
        <v>40200</v>
      </c>
      <c r="E15" s="6"/>
      <c r="F15" s="18">
        <f t="shared" si="0"/>
        <v>40200</v>
      </c>
    </row>
    <row r="16" spans="2:9" ht="12.75" customHeight="1">
      <c r="B16" s="14" t="s">
        <v>39</v>
      </c>
      <c r="C16" s="14"/>
      <c r="D16" s="18">
        <f>'1 квартал'!D16+'2 квартал '!D16+'3 квартал '!D16+'4 квартал '!D16</f>
        <v>18614.990000000002</v>
      </c>
      <c r="E16" s="6"/>
      <c r="F16" s="18">
        <f t="shared" si="0"/>
        <v>18614.990000000002</v>
      </c>
    </row>
    <row r="17" spans="2:6" ht="12.75" customHeight="1">
      <c r="B17" s="14" t="s">
        <v>46</v>
      </c>
      <c r="C17" s="14"/>
      <c r="D17" s="19">
        <f>D14+D15+D16</f>
        <v>544085.46</v>
      </c>
      <c r="E17" s="6"/>
      <c r="F17" s="18">
        <f t="shared" si="0"/>
        <v>544085.46</v>
      </c>
    </row>
    <row r="18" spans="2:6" ht="12">
      <c r="B18" s="11" t="s">
        <v>9</v>
      </c>
      <c r="C18" s="11"/>
      <c r="D18" s="19">
        <f>D19+D20+D21+D22+D23+D24+D25+D29+D34+D35+D36+D37+D38+D39+D40+D41+D42</f>
        <v>470099.56</v>
      </c>
      <c r="E18" s="6">
        <f>SUM(E19:E24)</f>
        <v>0</v>
      </c>
      <c r="F18" s="18">
        <f t="shared" si="0"/>
        <v>470099.56</v>
      </c>
    </row>
    <row r="19" spans="2:6" ht="13.5" customHeight="1">
      <c r="B19" s="12" t="s">
        <v>10</v>
      </c>
      <c r="C19" s="12"/>
      <c r="D19" s="18">
        <f>'1 квартал'!D19+'2 квартал '!D19+'3 квартал '!D19+'4 квартал '!D19</f>
        <v>80744.73</v>
      </c>
      <c r="E19" s="6"/>
      <c r="F19" s="18">
        <f t="shared" si="0"/>
        <v>80744.73</v>
      </c>
    </row>
    <row r="20" spans="2:6" ht="12">
      <c r="B20" s="12" t="s">
        <v>11</v>
      </c>
      <c r="C20" s="12"/>
      <c r="D20" s="18">
        <f>'1 квартал'!D20+'2 квартал '!D20+'3 квартал '!D20+'4 квартал '!D20</f>
        <v>0</v>
      </c>
      <c r="E20" s="6"/>
      <c r="F20" s="18">
        <f t="shared" si="0"/>
        <v>0</v>
      </c>
    </row>
    <row r="21" spans="2:6" ht="12">
      <c r="B21" s="12" t="s">
        <v>12</v>
      </c>
      <c r="C21" s="12"/>
      <c r="D21" s="18">
        <f>'1 квартал'!D21+'2 квартал '!D21+'3 квартал '!D21+'4 квартал '!D21</f>
        <v>0</v>
      </c>
      <c r="E21" s="6"/>
      <c r="F21" s="18">
        <f t="shared" si="0"/>
        <v>0</v>
      </c>
    </row>
    <row r="22" spans="2:6" ht="12">
      <c r="B22" s="13" t="s">
        <v>24</v>
      </c>
      <c r="C22" s="13"/>
      <c r="D22" s="18">
        <f>'1 квартал'!D22+'2 квартал '!D22+'3 квартал '!D22+'4 квартал '!D22</f>
        <v>16657.2</v>
      </c>
      <c r="E22" s="6"/>
      <c r="F22" s="18">
        <f t="shared" si="0"/>
        <v>16657.2</v>
      </c>
    </row>
    <row r="23" spans="2:6" ht="12">
      <c r="B23" s="13" t="s">
        <v>25</v>
      </c>
      <c r="C23" s="13"/>
      <c r="D23" s="18">
        <f>'1 квартал'!D23+'2 квартал '!D23+'3 квартал '!D23+'4 квартал '!D23</f>
        <v>0</v>
      </c>
      <c r="E23" s="6"/>
      <c r="F23" s="18">
        <f t="shared" si="0"/>
        <v>0</v>
      </c>
    </row>
    <row r="24" spans="2:6" ht="12">
      <c r="B24" s="12" t="s">
        <v>13</v>
      </c>
      <c r="C24" s="12"/>
      <c r="D24" s="18">
        <f>'1 квартал'!D24+'2 квартал '!D24+'3 квартал '!D24+'4 квартал '!D24</f>
        <v>0</v>
      </c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99367.510000000009</v>
      </c>
      <c r="E25" s="6">
        <f>SUM(E26:E28)</f>
        <v>0</v>
      </c>
      <c r="F25" s="18">
        <f t="shared" si="0"/>
        <v>99367.510000000009</v>
      </c>
    </row>
    <row r="26" spans="2:6" ht="24">
      <c r="B26" s="13" t="s">
        <v>16</v>
      </c>
      <c r="C26" s="13"/>
      <c r="D26" s="18">
        <f>'1 квартал'!D26+'2 квартал '!D26+'3 квартал '!D26+'4 квартал '!D26</f>
        <v>37622.6</v>
      </c>
      <c r="E26" s="6"/>
      <c r="F26" s="18">
        <f t="shared" si="0"/>
        <v>37622.6</v>
      </c>
    </row>
    <row r="27" spans="2:6" ht="29.25" customHeight="1">
      <c r="B27" s="13" t="s">
        <v>17</v>
      </c>
      <c r="C27" s="13"/>
      <c r="D27" s="18">
        <f>'1 квартал'!D27+'2 квартал '!D27+'3 квартал '!D27+'4 квартал '!D27</f>
        <v>18751.2</v>
      </c>
      <c r="E27" s="6"/>
      <c r="F27" s="18">
        <f t="shared" si="0"/>
        <v>18751.2</v>
      </c>
    </row>
    <row r="28" spans="2:6" ht="24">
      <c r="B28" s="13" t="s">
        <v>18</v>
      </c>
      <c r="C28" s="13"/>
      <c r="D28" s="18">
        <f>'1 квартал'!D28+'2 квартал '!D28+'3 квартал '!D28+'4 квартал '!D28</f>
        <v>42993.71</v>
      </c>
      <c r="E28" s="6"/>
      <c r="F28" s="18">
        <f t="shared" si="0"/>
        <v>42993.71</v>
      </c>
    </row>
    <row r="29" spans="2:6" ht="12">
      <c r="B29" s="10" t="s">
        <v>40</v>
      </c>
      <c r="C29" s="10"/>
      <c r="D29" s="19">
        <f>D30+D31+D32+D33</f>
        <v>79854.92</v>
      </c>
      <c r="E29" s="6"/>
      <c r="F29" s="18">
        <f t="shared" si="0"/>
        <v>79854.92</v>
      </c>
    </row>
    <row r="30" spans="2:6" ht="12">
      <c r="B30" s="12" t="s">
        <v>15</v>
      </c>
      <c r="C30" s="12"/>
      <c r="D30" s="18">
        <f>'1 квартал'!D30+'2 квартал '!D30+'3 квартал '!D30+'4 квартал '!D30</f>
        <v>2569.94</v>
      </c>
      <c r="E30" s="6"/>
      <c r="F30" s="18">
        <f t="shared" si="0"/>
        <v>2569.94</v>
      </c>
    </row>
    <row r="31" spans="2:6" ht="24">
      <c r="B31" s="13" t="s">
        <v>41</v>
      </c>
      <c r="C31" s="13"/>
      <c r="D31" s="18">
        <f>'1 квартал'!D31+'2 квартал '!D31+'3 квартал '!D31+'4 квартал '!D31</f>
        <v>58865.68</v>
      </c>
      <c r="E31" s="6"/>
      <c r="F31" s="18">
        <f t="shared" si="0"/>
        <v>58865.68</v>
      </c>
    </row>
    <row r="32" spans="2:6" ht="12">
      <c r="B32" s="13" t="s">
        <v>26</v>
      </c>
      <c r="C32" s="13"/>
      <c r="D32" s="18">
        <f>'1 квартал'!D32+'2 квартал '!D32+'3 квартал '!D32+'4 квартал '!D32</f>
        <v>18419.3</v>
      </c>
      <c r="E32" s="6"/>
      <c r="F32" s="18">
        <f t="shared" si="0"/>
        <v>18419.3</v>
      </c>
    </row>
    <row r="33" spans="2:6" ht="12">
      <c r="B33" s="13" t="s">
        <v>42</v>
      </c>
      <c r="C33" s="13"/>
      <c r="D33" s="18">
        <f>'1 квартал'!D33+'2 квартал '!D33+'3 квартал '!D33+'4 квартал '!D33</f>
        <v>0</v>
      </c>
      <c r="E33" s="6"/>
      <c r="F33" s="18">
        <f t="shared" si="0"/>
        <v>0</v>
      </c>
    </row>
    <row r="34" spans="2:6" ht="12">
      <c r="B34" s="11" t="s">
        <v>14</v>
      </c>
      <c r="C34" s="11"/>
      <c r="D34" s="18">
        <f>'1 квартал'!D34+'2 квартал '!D34+'3 квартал '!D34+'4 квартал '!D34</f>
        <v>19635.47</v>
      </c>
      <c r="E34" s="6"/>
      <c r="F34" s="18">
        <f t="shared" si="0"/>
        <v>19635.47</v>
      </c>
    </row>
    <row r="35" spans="2:6" ht="12">
      <c r="B35" s="11" t="s">
        <v>32</v>
      </c>
      <c r="C35" s="11"/>
      <c r="D35" s="18">
        <f>'1 квартал'!D35+'2 квартал '!D35+'3 квартал '!D35+'4 квартал '!D35</f>
        <v>6651.0199999999995</v>
      </c>
      <c r="E35" s="6"/>
      <c r="F35" s="18">
        <f t="shared" si="0"/>
        <v>6651.0199999999995</v>
      </c>
    </row>
    <row r="36" spans="2:6" ht="12">
      <c r="B36" s="11" t="s">
        <v>33</v>
      </c>
      <c r="C36" s="11"/>
      <c r="D36" s="18">
        <f>'1 квартал'!D36+'2 квартал '!D36+'3 квартал '!D36+'4 квартал '!D36</f>
        <v>23022.639999999999</v>
      </c>
      <c r="E36" s="6"/>
      <c r="F36" s="18">
        <f t="shared" si="0"/>
        <v>23022.639999999999</v>
      </c>
    </row>
    <row r="37" spans="2:6" ht="12">
      <c r="B37" s="11" t="s">
        <v>22</v>
      </c>
      <c r="C37" s="11"/>
      <c r="D37" s="18">
        <f>'1 квартал'!D37+'2 квартал '!D37+'3 квартал '!D37+'4 квартал '!D37</f>
        <v>2884.8</v>
      </c>
      <c r="E37" s="6"/>
      <c r="F37" s="18">
        <f t="shared" si="0"/>
        <v>2884.8</v>
      </c>
    </row>
    <row r="38" spans="2:6" ht="12.75" customHeight="1">
      <c r="B38" s="14" t="s">
        <v>27</v>
      </c>
      <c r="C38" s="14"/>
      <c r="D38" s="18">
        <f>'1 квартал'!D38+'2 квартал '!D38+'3 квартал '!D38+'4 квартал '!D38</f>
        <v>100792.84</v>
      </c>
      <c r="E38" s="6"/>
      <c r="F38" s="18">
        <f t="shared" si="0"/>
        <v>100792.84</v>
      </c>
    </row>
    <row r="39" spans="2:6" ht="13.5" customHeight="1">
      <c r="B39" s="14" t="s">
        <v>29</v>
      </c>
      <c r="C39" s="14"/>
      <c r="D39" s="18">
        <f>'1 квартал'!D39+'2 квартал '!D39+'3 квартал '!D39+'4 квартал '!D39</f>
        <v>3900</v>
      </c>
      <c r="E39" s="6"/>
      <c r="F39" s="18">
        <f t="shared" si="0"/>
        <v>3900</v>
      </c>
    </row>
    <row r="40" spans="2:6" ht="16.5" customHeight="1">
      <c r="B40" s="14" t="s">
        <v>28</v>
      </c>
      <c r="C40" s="14"/>
      <c r="D40" s="18">
        <f>'1 квартал'!D40+'2 квартал '!D40+'3 квартал '!D40+'4 квартал '!D40</f>
        <v>1300</v>
      </c>
      <c r="E40" s="6"/>
      <c r="F40" s="18">
        <f t="shared" si="0"/>
        <v>1300</v>
      </c>
    </row>
    <row r="41" spans="2:6" ht="10.5" customHeight="1">
      <c r="B41" s="14" t="s">
        <v>34</v>
      </c>
      <c r="C41" s="14"/>
      <c r="D41" s="18">
        <f>'1 квартал'!D41+'2 квартал '!D41+'3 квартал '!D41+'4 квартал '!D41</f>
        <v>31028.43</v>
      </c>
      <c r="E41" s="6"/>
      <c r="F41" s="18">
        <f t="shared" si="0"/>
        <v>31028.43</v>
      </c>
    </row>
    <row r="42" spans="2:6" ht="10.5" customHeight="1">
      <c r="B42" s="14" t="s">
        <v>35</v>
      </c>
      <c r="C42" s="14"/>
      <c r="D42" s="18">
        <f>'1 квартал'!D42+'2 квартал '!D42+'3 квартал '!D42+'4 квартал '!D42</f>
        <v>4260</v>
      </c>
      <c r="E42" s="6"/>
      <c r="F42" s="18">
        <f t="shared" si="0"/>
        <v>4260</v>
      </c>
    </row>
    <row r="43" spans="2:6" ht="10.5" customHeight="1">
      <c r="B43" s="11" t="s">
        <v>60</v>
      </c>
      <c r="C43" s="11"/>
      <c r="D43" s="19">
        <f>D17-D18</f>
        <v>73985.899999999965</v>
      </c>
      <c r="E43" s="6"/>
      <c r="F43" s="18">
        <f t="shared" si="0"/>
        <v>73985.899999999965</v>
      </c>
    </row>
    <row r="44" spans="2:6" ht="10.5" customHeight="1">
      <c r="B44" s="11" t="s">
        <v>59</v>
      </c>
      <c r="C44" s="20">
        <f>'4 квартал '!D44</f>
        <v>0</v>
      </c>
      <c r="D44" s="18">
        <f>'1 квартал'!D44+'2 квартал '!D44+'3 квартал '!D44+'4 квартал '!D44</f>
        <v>257248.18999999997</v>
      </c>
      <c r="E44" s="6">
        <f>E15-(E18+E25+E37+E30+E35+E36+E38)</f>
        <v>0</v>
      </c>
      <c r="F44" s="18">
        <f t="shared" si="0"/>
        <v>257248.18999999997</v>
      </c>
    </row>
    <row r="45" spans="2:6" ht="10.5" customHeight="1">
      <c r="B45" s="11" t="s">
        <v>30</v>
      </c>
      <c r="C45" s="20">
        <f>'4 квартал '!D45</f>
        <v>0</v>
      </c>
      <c r="D45" s="18">
        <f>'1 квартал'!D45+'2 квартал '!D45+'3 квартал '!D45+'4 квартал '!D45</f>
        <v>74451.130000000034</v>
      </c>
      <c r="E45" s="6"/>
      <c r="F45" s="18">
        <f t="shared" si="0"/>
        <v>74451.130000000034</v>
      </c>
    </row>
    <row r="46" spans="2:6" ht="12">
      <c r="B46" s="11" t="s">
        <v>31</v>
      </c>
      <c r="C46" s="20">
        <f>'4 квартал '!D46</f>
        <v>0</v>
      </c>
      <c r="D46" s="18">
        <f>'1 квартал'!D46+'2 квартал '!D46+'3 квартал '!D46+'4 квартал '!D46</f>
        <v>221713.54</v>
      </c>
      <c r="E46" s="6"/>
      <c r="F46" s="18">
        <f t="shared" si="0"/>
        <v>221713.54</v>
      </c>
    </row>
    <row r="47" spans="2:6" ht="83.25" customHeight="1">
      <c r="B47" s="16" t="s">
        <v>23</v>
      </c>
      <c r="C47" s="16"/>
      <c r="E47" s="22"/>
      <c r="F47" s="23"/>
    </row>
  </sheetData>
  <mergeCells count="16">
    <mergeCell ref="B5:D5"/>
    <mergeCell ref="E5:F5"/>
    <mergeCell ref="B1:F1"/>
    <mergeCell ref="B3:D3"/>
    <mergeCell ref="E3:F3"/>
    <mergeCell ref="B4:D4"/>
    <mergeCell ref="E4:F4"/>
    <mergeCell ref="B9:D9"/>
    <mergeCell ref="E9:F9"/>
    <mergeCell ref="E47:F47"/>
    <mergeCell ref="B6:D6"/>
    <mergeCell ref="E6:F6"/>
    <mergeCell ref="B7:D7"/>
    <mergeCell ref="E7:F7"/>
    <mergeCell ref="B8:D8"/>
    <mergeCell ref="E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 </vt:lpstr>
      <vt:lpstr>3 квартал </vt:lpstr>
      <vt:lpstr>4 квартал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2018-06-05T08:17:35Z</dcterms:modified>
</cp:coreProperties>
</file>