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6" state="hidden" r:id="rId1"/>
    <sheet name="2 квартал " sheetId="7" r:id="rId2"/>
  </sheets>
  <calcPr calcId="124519"/>
</workbook>
</file>

<file path=xl/calcChain.xml><?xml version="1.0" encoding="utf-8"?>
<calcChain xmlns="http://schemas.openxmlformats.org/spreadsheetml/2006/main">
  <c r="D33" i="7"/>
  <c r="D35"/>
  <c r="F35" s="1"/>
  <c r="D34"/>
  <c r="F34" s="1"/>
  <c r="F33"/>
  <c r="D32"/>
  <c r="D17"/>
  <c r="D20" s="1"/>
  <c r="F16"/>
  <c r="C45"/>
  <c r="F45"/>
  <c r="F41"/>
  <c r="F40"/>
  <c r="F39"/>
  <c r="F38"/>
  <c r="F37"/>
  <c r="E31"/>
  <c r="F30"/>
  <c r="F29"/>
  <c r="E28"/>
  <c r="D28"/>
  <c r="F27"/>
  <c r="F26"/>
  <c r="F25"/>
  <c r="F24"/>
  <c r="F23"/>
  <c r="F22"/>
  <c r="E21"/>
  <c r="E42" s="1"/>
  <c r="E20"/>
  <c r="C20"/>
  <c r="F19"/>
  <c r="F18"/>
  <c r="E7"/>
  <c r="D35" i="6"/>
  <c r="D37"/>
  <c r="D33"/>
  <c r="D32"/>
  <c r="D34" s="1"/>
  <c r="D30"/>
  <c r="D29"/>
  <c r="D17"/>
  <c r="D16"/>
  <c r="E7"/>
  <c r="F20" i="7" l="1"/>
  <c r="F28"/>
  <c r="F17"/>
  <c r="D31"/>
  <c r="F31" s="1"/>
  <c r="F32"/>
  <c r="D44" i="6"/>
  <c r="C44" i="7" s="1"/>
  <c r="D44" s="1"/>
  <c r="F44" s="1"/>
  <c r="C20" i="6"/>
  <c r="D21" i="7" l="1"/>
  <c r="F21" s="1"/>
  <c r="F40" i="6"/>
  <c r="F35"/>
  <c r="F16"/>
  <c r="F25"/>
  <c r="F27"/>
  <c r="F23"/>
  <c r="E28"/>
  <c r="F19"/>
  <c r="F26"/>
  <c r="F24"/>
  <c r="F33"/>
  <c r="F38"/>
  <c r="F22"/>
  <c r="F29"/>
  <c r="D31"/>
  <c r="F34"/>
  <c r="F39"/>
  <c r="F41"/>
  <c r="F37"/>
  <c r="F45"/>
  <c r="F32"/>
  <c r="F44"/>
  <c r="D28"/>
  <c r="E31"/>
  <c r="F18"/>
  <c r="F17"/>
  <c r="E21"/>
  <c r="F30"/>
  <c r="E20"/>
  <c r="D20"/>
  <c r="D42" i="7" l="1"/>
  <c r="F42" s="1"/>
  <c r="D21" i="6"/>
  <c r="F21" s="1"/>
  <c r="F20"/>
  <c r="F28"/>
  <c r="F31"/>
  <c r="E42"/>
  <c r="D42" l="1"/>
  <c r="D43" s="1"/>
  <c r="C43" i="7" s="1"/>
  <c r="D43" s="1"/>
  <c r="F43" s="1"/>
  <c r="F42" i="6" l="1"/>
  <c r="F43"/>
</calcChain>
</file>

<file path=xl/sharedStrings.xml><?xml version="1.0" encoding="utf-8"?>
<sst xmlns="http://schemas.openxmlformats.org/spreadsheetml/2006/main" count="89" uniqueCount="49">
  <si>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</si>
  <si>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</si>
  <si>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</si>
  <si>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</si>
  <si>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</si>
  <si>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</si>
  <si>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</si>
  <si>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</si>
  <si>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</si>
  <si>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</si>
  <si>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</si>
  <si>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</si>
  <si>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</si>
  <si>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</si>
  <si>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</si>
  <si>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</si>
  <si>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</si>
  <si>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</si>
  <si>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</si>
  <si>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</si>
  <si>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</si>
  <si>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</si>
  <si>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</si>
  <si>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</si>
  <si>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</si>
  <si>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</si>
  <si>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</si>
  <si>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</si>
  <si>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</si>
  <si>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</si>
  <si>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</si>
  <si>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</si>
  <si>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21,28; 13,60</t>
  </si>
  <si>
    <t>Задолженность по коммун.услугам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</si>
  <si>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</si>
  <si>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</si>
  <si>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</si>
  <si>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</si>
  <si>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ИТОГО ДОХОДОВ</t>
  </si>
  <si>
    <t>Налог УСН</t>
  </si>
  <si>
    <t>Общеэксплуатац.расходы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</si>
  <si>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1 квартал 2019   год</t>
  </si>
  <si>
    <t>Остаток неиспользованных средств за 1-й кв.19г.</t>
  </si>
  <si>
    <t>Остаток неиспользованных средств на 01.04.19г.</t>
  </si>
  <si>
    <t>Всего за 4 квартал 2018</t>
  </si>
  <si>
    <t>Остаток неиспользованных средств на 01.07.19г.</t>
  </si>
  <si>
    <t>Остаток неиспользованных средств за 2-й кв.19г.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</si>
  <si>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2 квартал 2019   год</t>
  </si>
  <si>
    <t>Общеэксплуатац.расходы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</si>
</sst>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46"/>
  <sheetViews>
    <sheetView topLeftCell="A15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2.85546875" style="4" customWidth="1"/>
    <col min="3" max="3" width="12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3"/>
      <c r="G1" s="5"/>
      <c r="H1" s="5"/>
    </row>
    <row r="2" spans="2:9" ht="0.75" hidden="1" customHeight="1">
      <c r="B2" s="5"/>
      <c r="C2" s="5"/>
      <c r="D2" s="5"/>
      <c r="E2" s="5"/>
      <c r="F2" s="24"/>
      <c r="G2" s="5"/>
      <c r="H2" s="5"/>
      <c r="I2" s="5"/>
    </row>
    <row r="3" spans="2:9" ht="24.75" hidden="1" customHeight="1">
      <c r="B3" s="5"/>
      <c r="C3" s="5"/>
      <c r="D3" s="5"/>
      <c r="E3" s="5"/>
      <c r="F3" s="24"/>
      <c r="G3" s="5"/>
      <c r="H3" s="5"/>
      <c r="I3" s="5"/>
    </row>
    <row r="4" spans="2:9" ht="45" customHeight="1">
      <c r="B4" s="25" t="s">
        <v>41</v>
      </c>
      <c r="C4" s="25"/>
      <c r="D4" s="26"/>
      <c r="E4" s="26"/>
      <c r="F4" s="26"/>
      <c r="G4" s="5"/>
      <c r="H4" s="5"/>
      <c r="I4" s="5"/>
    </row>
    <row r="5" spans="2:9" ht="4.5" customHeight="1" thickBot="1"/>
    <row r="6" spans="2:9" ht="12">
      <c r="B6" s="27" t="s">
        <v>0</v>
      </c>
      <c r="C6" s="28"/>
      <c r="D6" s="29"/>
      <c r="E6" s="30" t="s">
        <v>20</v>
      </c>
      <c r="F6" s="31"/>
    </row>
    <row r="7" spans="2:9" ht="12">
      <c r="B7" s="32" t="s">
        <v>1</v>
      </c>
      <c r="C7" s="33"/>
      <c r="D7" s="34"/>
      <c r="E7" s="35">
        <f>4932.3</f>
        <v>4932.3</v>
      </c>
      <c r="F7" s="36"/>
    </row>
    <row r="8" spans="2:9" ht="10.5" customHeight="1">
      <c r="B8" s="32" t="s">
        <v>2</v>
      </c>
      <c r="C8" s="33"/>
      <c r="D8" s="34"/>
      <c r="E8" s="35">
        <v>62.5</v>
      </c>
      <c r="F8" s="36"/>
    </row>
    <row r="9" spans="2:9" ht="11.25" customHeight="1">
      <c r="B9" s="32" t="s">
        <v>3</v>
      </c>
      <c r="C9" s="33"/>
      <c r="D9" s="34"/>
      <c r="E9" s="35">
        <v>559.5</v>
      </c>
      <c r="F9" s="36"/>
    </row>
    <row r="10" spans="2:9" ht="12">
      <c r="B10" s="32" t="s">
        <v>4</v>
      </c>
      <c r="C10" s="33"/>
      <c r="D10" s="34"/>
      <c r="E10" s="35"/>
      <c r="F10" s="36"/>
    </row>
    <row r="11" spans="2:9" ht="12">
      <c r="B11" s="32" t="s">
        <v>21</v>
      </c>
      <c r="C11" s="33"/>
      <c r="D11" s="34"/>
      <c r="E11" s="35">
        <v>134</v>
      </c>
      <c r="F11" s="36"/>
    </row>
    <row r="12" spans="2:9" ht="25.5" customHeight="1" thickBot="1">
      <c r="B12" s="37" t="s">
        <v>5</v>
      </c>
      <c r="C12" s="38"/>
      <c r="D12" s="39"/>
      <c r="E12" s="40" t="s">
        <v>32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>
        <v>0</v>
      </c>
      <c r="C14" s="21" t="s">
        <v>44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8">
        <f>250523.4+2696.25</f>
        <v>253219.65</v>
      </c>
      <c r="E16" s="6"/>
      <c r="F16" s="6">
        <f>SUM(D16,E16)</f>
        <v>253219.65</v>
      </c>
    </row>
    <row r="17" spans="2:6">
      <c r="B17" s="14" t="s">
        <v>30</v>
      </c>
      <c r="C17" s="14"/>
      <c r="D17" s="18">
        <f>1797.5+242731.95</f>
        <v>244529.45</v>
      </c>
      <c r="E17" s="6"/>
      <c r="F17" s="6">
        <f t="shared" ref="F17:F45" si="0">SUM(D17,E17)</f>
        <v>244529.45</v>
      </c>
    </row>
    <row r="18" spans="2:6" ht="11.25" customHeight="1">
      <c r="B18" s="15" t="s">
        <v>34</v>
      </c>
      <c r="C18" s="15"/>
      <c r="D18" s="18">
        <v>5130</v>
      </c>
      <c r="E18" s="6"/>
      <c r="F18" s="6">
        <f t="shared" si="0"/>
        <v>5130</v>
      </c>
    </row>
    <row r="19" spans="2:6" ht="11.25" customHeight="1">
      <c r="B19" s="15" t="s">
        <v>35</v>
      </c>
      <c r="C19" s="15"/>
      <c r="D19" s="18">
        <v>5769.94</v>
      </c>
      <c r="E19" s="6"/>
      <c r="F19" s="6">
        <f t="shared" si="0"/>
        <v>5769.94</v>
      </c>
    </row>
    <row r="20" spans="2:6" ht="11.25" customHeight="1">
      <c r="B20" s="15" t="s">
        <v>38</v>
      </c>
      <c r="C20" s="15">
        <f>C17+C18+C19</f>
        <v>0</v>
      </c>
      <c r="D20" s="19">
        <f>D17+D18+D19</f>
        <v>255429.39</v>
      </c>
      <c r="E20" s="15">
        <f>E17+E18+E19</f>
        <v>0</v>
      </c>
      <c r="F20" s="16">
        <f t="shared" si="0"/>
        <v>255429.39</v>
      </c>
    </row>
    <row r="21" spans="2:6" ht="13.5" customHeight="1">
      <c r="B21" s="11" t="s">
        <v>9</v>
      </c>
      <c r="C21" s="11"/>
      <c r="D21" s="20">
        <f>D22+D23+D24+D25+D26+D27+D28+D31+D35+D37+D38+D39+D40+D41+D36</f>
        <v>254798.03</v>
      </c>
      <c r="E21" s="16">
        <f>SUM(E22:E27)</f>
        <v>0</v>
      </c>
      <c r="F21" s="16">
        <f t="shared" si="0"/>
        <v>254798.03</v>
      </c>
    </row>
    <row r="22" spans="2:6" ht="13.5" customHeight="1">
      <c r="B22" s="12" t="s">
        <v>10</v>
      </c>
      <c r="C22" s="12"/>
      <c r="D22" s="18">
        <v>23143.32</v>
      </c>
      <c r="E22" s="6"/>
      <c r="F22" s="6">
        <f t="shared" si="0"/>
        <v>23143.32</v>
      </c>
    </row>
    <row r="23" spans="2:6" ht="12">
      <c r="B23" s="12" t="s">
        <v>11</v>
      </c>
      <c r="C23" s="12"/>
      <c r="D23" s="18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18">
        <v>0</v>
      </c>
      <c r="E24" s="6"/>
      <c r="F24" s="6">
        <f t="shared" si="0"/>
        <v>0</v>
      </c>
    </row>
    <row r="25" spans="2:6" ht="12" hidden="1">
      <c r="B25" s="13" t="s">
        <v>24</v>
      </c>
      <c r="C25" s="13"/>
      <c r="D25" s="18"/>
      <c r="E25" s="6"/>
      <c r="F25" s="6">
        <f t="shared" si="0"/>
        <v>0</v>
      </c>
    </row>
    <row r="26" spans="2:6" ht="12" hidden="1">
      <c r="B26" s="13" t="s">
        <v>23</v>
      </c>
      <c r="C26" s="13"/>
      <c r="D26" s="18"/>
      <c r="E26" s="6"/>
      <c r="F26" s="6">
        <f t="shared" si="0"/>
        <v>0</v>
      </c>
    </row>
    <row r="27" spans="2:6" ht="12">
      <c r="B27" s="12" t="s">
        <v>13</v>
      </c>
      <c r="C27" s="12"/>
      <c r="D27" s="18">
        <v>0</v>
      </c>
      <c r="E27" s="6"/>
      <c r="F27" s="6">
        <f t="shared" si="0"/>
        <v>0</v>
      </c>
    </row>
    <row r="28" spans="2:6" ht="36">
      <c r="B28" s="10" t="s">
        <v>19</v>
      </c>
      <c r="C28" s="10"/>
      <c r="D28" s="20">
        <f>D29+D30</f>
        <v>75964.17</v>
      </c>
      <c r="E28" s="16">
        <f>SUM(E29:E30)</f>
        <v>0</v>
      </c>
      <c r="F28" s="16">
        <f t="shared" si="0"/>
        <v>75964.17</v>
      </c>
    </row>
    <row r="29" spans="2:6" ht="24">
      <c r="B29" s="13" t="s">
        <v>16</v>
      </c>
      <c r="C29" s="13"/>
      <c r="D29" s="18">
        <f>48622.17</f>
        <v>48622.17</v>
      </c>
      <c r="E29" s="6"/>
      <c r="F29" s="6">
        <f t="shared" si="0"/>
        <v>48622.17</v>
      </c>
    </row>
    <row r="30" spans="2:6" ht="24" customHeight="1">
      <c r="B30" s="13" t="s">
        <v>17</v>
      </c>
      <c r="C30" s="13"/>
      <c r="D30" s="18">
        <f>27342</f>
        <v>27342</v>
      </c>
      <c r="E30" s="6"/>
      <c r="F30" s="6">
        <f t="shared" si="0"/>
        <v>27342</v>
      </c>
    </row>
    <row r="31" spans="2:6" ht="12">
      <c r="B31" s="11" t="s">
        <v>36</v>
      </c>
      <c r="C31" s="11"/>
      <c r="D31" s="20">
        <f>D32+D33+D34</f>
        <v>71991.95</v>
      </c>
      <c r="E31" s="20">
        <f>E32+E33+E34</f>
        <v>0</v>
      </c>
      <c r="F31" s="16">
        <f t="shared" si="0"/>
        <v>71991.95</v>
      </c>
    </row>
    <row r="32" spans="2:6" ht="12">
      <c r="B32" s="12" t="s">
        <v>15</v>
      </c>
      <c r="C32" s="12"/>
      <c r="D32" s="18">
        <f>130+5252.85</f>
        <v>5382.85</v>
      </c>
      <c r="E32" s="6"/>
      <c r="F32" s="6">
        <f>SUM(D32,E32)</f>
        <v>5382.85</v>
      </c>
    </row>
    <row r="33" spans="2:6" ht="24">
      <c r="B33" s="13" t="s">
        <v>37</v>
      </c>
      <c r="C33" s="13"/>
      <c r="D33" s="18">
        <f>2604+41185.1</f>
        <v>43789.1</v>
      </c>
      <c r="E33" s="6"/>
      <c r="F33" s="6">
        <f t="shared" si="0"/>
        <v>43789.1</v>
      </c>
    </row>
    <row r="34" spans="2:6" ht="12">
      <c r="B34" s="13" t="s">
        <v>29</v>
      </c>
      <c r="C34" s="13"/>
      <c r="D34" s="18">
        <f>22600+5602.85-D32</f>
        <v>22820</v>
      </c>
      <c r="E34" s="6"/>
      <c r="F34" s="6">
        <f>SUM(D34,E34)</f>
        <v>22820</v>
      </c>
    </row>
    <row r="35" spans="2:6" ht="12">
      <c r="B35" s="11" t="s">
        <v>40</v>
      </c>
      <c r="C35" s="11"/>
      <c r="D35" s="18">
        <f>3121.79+1231.9+98.3-21.03-209.82</f>
        <v>4221.1400000000012</v>
      </c>
      <c r="E35" s="6"/>
      <c r="F35" s="6">
        <f t="shared" si="0"/>
        <v>4221.1400000000012</v>
      </c>
    </row>
    <row r="36" spans="2:6" ht="12">
      <c r="B36" s="11" t="s">
        <v>39</v>
      </c>
      <c r="C36" s="11"/>
      <c r="D36" s="18">
        <v>10762.74</v>
      </c>
      <c r="E36" s="6"/>
      <c r="F36" s="6"/>
    </row>
    <row r="37" spans="2:6" ht="12">
      <c r="B37" s="11" t="s">
        <v>22</v>
      </c>
      <c r="C37" s="11"/>
      <c r="D37" s="18">
        <f>800+800+800+400</f>
        <v>2800</v>
      </c>
      <c r="E37" s="6"/>
      <c r="F37" s="6">
        <f t="shared" si="0"/>
        <v>2800</v>
      </c>
    </row>
    <row r="38" spans="2:6" ht="12">
      <c r="B38" s="11" t="s">
        <v>14</v>
      </c>
      <c r="C38" s="11"/>
      <c r="D38" s="18">
        <v>12020.78</v>
      </c>
      <c r="E38" s="6"/>
      <c r="F38" s="6">
        <f t="shared" si="0"/>
        <v>12020.78</v>
      </c>
    </row>
    <row r="39" spans="2:6" ht="24" customHeight="1">
      <c r="B39" s="10" t="s">
        <v>26</v>
      </c>
      <c r="C39" s="10"/>
      <c r="D39" s="18">
        <v>50643.93</v>
      </c>
      <c r="E39" s="6"/>
      <c r="F39" s="6">
        <f t="shared" si="0"/>
        <v>50643.93</v>
      </c>
    </row>
    <row r="40" spans="2:6" ht="21" customHeight="1">
      <c r="B40" s="10" t="s">
        <v>27</v>
      </c>
      <c r="C40" s="10"/>
      <c r="D40" s="18">
        <v>2550</v>
      </c>
      <c r="E40" s="6"/>
      <c r="F40" s="6">
        <f t="shared" si="0"/>
        <v>2550</v>
      </c>
    </row>
    <row r="41" spans="2:6" ht="15.75" customHeight="1">
      <c r="B41" s="10" t="s">
        <v>28</v>
      </c>
      <c r="C41" s="10"/>
      <c r="D41" s="18">
        <v>700</v>
      </c>
      <c r="E41" s="6"/>
      <c r="F41" s="6">
        <f t="shared" si="0"/>
        <v>700</v>
      </c>
    </row>
    <row r="42" spans="2:6" ht="12.75" customHeight="1">
      <c r="B42" s="11" t="s">
        <v>42</v>
      </c>
      <c r="C42" s="11"/>
      <c r="D42" s="20">
        <f>D20-D21</f>
        <v>631.36000000001513</v>
      </c>
      <c r="E42" s="16">
        <f>E18-(E21+E28+E38+E32+E33+E34+E39)</f>
        <v>0</v>
      </c>
      <c r="F42" s="16">
        <f>SUM(D42,E42)</f>
        <v>631.36000000001513</v>
      </c>
    </row>
    <row r="43" spans="2:6" ht="12.75" customHeight="1">
      <c r="B43" s="16" t="s">
        <v>43</v>
      </c>
      <c r="C43" s="16">
        <v>9835.73</v>
      </c>
      <c r="D43" s="18">
        <f>D42+C43</f>
        <v>10467.090000000015</v>
      </c>
      <c r="E43" s="6"/>
      <c r="F43" s="6">
        <f t="shared" si="0"/>
        <v>10467.090000000015</v>
      </c>
    </row>
    <row r="44" spans="2:6" ht="12">
      <c r="B44" s="11" t="s">
        <v>31</v>
      </c>
      <c r="C44" s="11">
        <v>59855.68</v>
      </c>
      <c r="D44" s="18">
        <f>D16-D17+C44</f>
        <v>68545.879999999976</v>
      </c>
      <c r="E44" s="6"/>
      <c r="F44" s="6">
        <f t="shared" si="0"/>
        <v>68545.879999999976</v>
      </c>
    </row>
    <row r="45" spans="2:6" ht="12">
      <c r="B45" s="11" t="s">
        <v>33</v>
      </c>
      <c r="C45" s="11">
        <v>133077.23000000001</v>
      </c>
      <c r="D45" s="18">
        <v>174080.69</v>
      </c>
      <c r="E45" s="6"/>
      <c r="F45" s="6">
        <f t="shared" si="0"/>
        <v>174080.69</v>
      </c>
    </row>
    <row r="46" spans="2:6" ht="83.25" customHeight="1">
      <c r="B46" s="17" t="s">
        <v>25</v>
      </c>
      <c r="C46" s="17"/>
      <c r="E46" s="42"/>
      <c r="F46" s="43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46"/>
  <sheetViews>
    <sheetView tabSelected="1" topLeftCell="A27" zoomScale="130" zoomScaleNormal="130" workbookViewId="0">
      <selection activeCell="B35" sqref="B35"/>
    </sheetView>
  </sheetViews>
  <sheetFormatPr defaultRowHeight="11.25"/>
  <cols>
    <col min="1" max="1" width="1.28515625" style="4" customWidth="1"/>
    <col min="2" max="2" width="42.85546875" style="4" customWidth="1"/>
    <col min="3" max="3" width="12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3"/>
      <c r="G1" s="5"/>
      <c r="H1" s="5"/>
    </row>
    <row r="2" spans="2:9" ht="0.75" hidden="1" customHeight="1">
      <c r="B2" s="5"/>
      <c r="C2" s="5"/>
      <c r="D2" s="5"/>
      <c r="E2" s="5"/>
      <c r="F2" s="24"/>
      <c r="G2" s="5"/>
      <c r="H2" s="5"/>
      <c r="I2" s="5"/>
    </row>
    <row r="3" spans="2:9" ht="24.75" hidden="1" customHeight="1">
      <c r="B3" s="5"/>
      <c r="C3" s="5"/>
      <c r="D3" s="5"/>
      <c r="E3" s="5"/>
      <c r="F3" s="24"/>
      <c r="G3" s="5"/>
      <c r="H3" s="5"/>
      <c r="I3" s="5"/>
    </row>
    <row r="4" spans="2:9" ht="45" customHeight="1">
      <c r="B4" s="25" t="s">
        <v>47</v>
      </c>
      <c r="C4" s="25"/>
      <c r="D4" s="26"/>
      <c r="E4" s="26"/>
      <c r="F4" s="26"/>
      <c r="G4" s="5"/>
      <c r="H4" s="5"/>
      <c r="I4" s="5"/>
    </row>
    <row r="5" spans="2:9" ht="4.5" customHeight="1" thickBot="1"/>
    <row r="6" spans="2:9" ht="12">
      <c r="B6" s="27" t="s">
        <v>0</v>
      </c>
      <c r="C6" s="28"/>
      <c r="D6" s="29"/>
      <c r="E6" s="30" t="s">
        <v>20</v>
      </c>
      <c r="F6" s="31"/>
    </row>
    <row r="7" spans="2:9" ht="12">
      <c r="B7" s="32" t="s">
        <v>1</v>
      </c>
      <c r="C7" s="33"/>
      <c r="D7" s="34"/>
      <c r="E7" s="35">
        <f>4932.3</f>
        <v>4932.3</v>
      </c>
      <c r="F7" s="36"/>
    </row>
    <row r="8" spans="2:9" ht="10.5" customHeight="1">
      <c r="B8" s="32" t="s">
        <v>2</v>
      </c>
      <c r="C8" s="33"/>
      <c r="D8" s="34"/>
      <c r="E8" s="35">
        <v>62.5</v>
      </c>
      <c r="F8" s="36"/>
    </row>
    <row r="9" spans="2:9" ht="11.25" customHeight="1">
      <c r="B9" s="32" t="s">
        <v>3</v>
      </c>
      <c r="C9" s="33"/>
      <c r="D9" s="34"/>
      <c r="E9" s="35">
        <v>559.5</v>
      </c>
      <c r="F9" s="36"/>
    </row>
    <row r="10" spans="2:9" ht="12">
      <c r="B10" s="32" t="s">
        <v>4</v>
      </c>
      <c r="C10" s="33"/>
      <c r="D10" s="34"/>
      <c r="E10" s="35"/>
      <c r="F10" s="36"/>
    </row>
    <row r="11" spans="2:9" ht="12">
      <c r="B11" s="32" t="s">
        <v>21</v>
      </c>
      <c r="C11" s="33"/>
      <c r="D11" s="34"/>
      <c r="E11" s="35">
        <v>134</v>
      </c>
      <c r="F11" s="36"/>
    </row>
    <row r="12" spans="2:9" ht="25.5" customHeight="1" thickBot="1">
      <c r="B12" s="37" t="s">
        <v>5</v>
      </c>
      <c r="C12" s="38"/>
      <c r="D12" s="39"/>
      <c r="E12" s="40" t="s">
        <v>32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>
        <v>0</v>
      </c>
      <c r="C14" s="21"/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8">
        <v>253219.65</v>
      </c>
      <c r="E16" s="6"/>
      <c r="F16" s="6">
        <f>SUM(D16,E16)</f>
        <v>253219.65</v>
      </c>
    </row>
    <row r="17" spans="2:6">
      <c r="B17" s="14" t="s">
        <v>30</v>
      </c>
      <c r="C17" s="14"/>
      <c r="D17" s="18">
        <f>2696.25+243694.62</f>
        <v>246390.87</v>
      </c>
      <c r="E17" s="6"/>
      <c r="F17" s="6">
        <f t="shared" ref="F17:F45" si="0">SUM(D17,E17)</f>
        <v>246390.87</v>
      </c>
    </row>
    <row r="18" spans="2:6" ht="11.25" customHeight="1">
      <c r="B18" s="15" t="s">
        <v>34</v>
      </c>
      <c r="C18" s="15"/>
      <c r="D18" s="18">
        <v>4644</v>
      </c>
      <c r="E18" s="6"/>
      <c r="F18" s="6">
        <f t="shared" si="0"/>
        <v>4644</v>
      </c>
    </row>
    <row r="19" spans="2:6" ht="11.25" customHeight="1">
      <c r="B19" s="15" t="s">
        <v>35</v>
      </c>
      <c r="C19" s="15"/>
      <c r="D19" s="18">
        <v>5978.97</v>
      </c>
      <c r="E19" s="6"/>
      <c r="F19" s="6">
        <f t="shared" si="0"/>
        <v>5978.97</v>
      </c>
    </row>
    <row r="20" spans="2:6" ht="11.25" customHeight="1">
      <c r="B20" s="15" t="s">
        <v>38</v>
      </c>
      <c r="C20" s="15">
        <f>C17+C18+C19</f>
        <v>0</v>
      </c>
      <c r="D20" s="19">
        <f>D17+D18+D19</f>
        <v>257013.84</v>
      </c>
      <c r="E20" s="15">
        <f>E17+E18+E19</f>
        <v>0</v>
      </c>
      <c r="F20" s="16">
        <f t="shared" si="0"/>
        <v>257013.84</v>
      </c>
    </row>
    <row r="21" spans="2:6" ht="13.5" customHeight="1">
      <c r="B21" s="11" t="s">
        <v>9</v>
      </c>
      <c r="C21" s="11"/>
      <c r="D21" s="20">
        <f>D22+D23+D24+D25+D26+D27+D28+D31+D35+D37+D38+D39+D40+D41+D36</f>
        <v>226276.11</v>
      </c>
      <c r="E21" s="16">
        <f>SUM(E22:E27)</f>
        <v>0</v>
      </c>
      <c r="F21" s="16">
        <f t="shared" si="0"/>
        <v>226276.11</v>
      </c>
    </row>
    <row r="22" spans="2:6" ht="13.5" customHeight="1">
      <c r="B22" s="12" t="s">
        <v>10</v>
      </c>
      <c r="C22" s="12"/>
      <c r="D22" s="18">
        <v>23143.32</v>
      </c>
      <c r="E22" s="6"/>
      <c r="F22" s="6">
        <f t="shared" si="0"/>
        <v>23143.32</v>
      </c>
    </row>
    <row r="23" spans="2:6" ht="12">
      <c r="B23" s="12" t="s">
        <v>11</v>
      </c>
      <c r="C23" s="12"/>
      <c r="D23" s="18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18">
        <v>0</v>
      </c>
      <c r="E24" s="6"/>
      <c r="F24" s="6">
        <f t="shared" si="0"/>
        <v>0</v>
      </c>
    </row>
    <row r="25" spans="2:6" ht="12" hidden="1">
      <c r="B25" s="13" t="s">
        <v>24</v>
      </c>
      <c r="C25" s="13"/>
      <c r="D25" s="18"/>
      <c r="E25" s="6"/>
      <c r="F25" s="6">
        <f t="shared" si="0"/>
        <v>0</v>
      </c>
    </row>
    <row r="26" spans="2:6" ht="12" hidden="1">
      <c r="B26" s="13" t="s">
        <v>23</v>
      </c>
      <c r="C26" s="13"/>
      <c r="D26" s="18"/>
      <c r="E26" s="6"/>
      <c r="F26" s="6">
        <f t="shared" si="0"/>
        <v>0</v>
      </c>
    </row>
    <row r="27" spans="2:6" ht="12">
      <c r="B27" s="12" t="s">
        <v>13</v>
      </c>
      <c r="C27" s="12"/>
      <c r="D27" s="18">
        <v>0</v>
      </c>
      <c r="E27" s="6"/>
      <c r="F27" s="6">
        <f t="shared" si="0"/>
        <v>0</v>
      </c>
    </row>
    <row r="28" spans="2:6" ht="36">
      <c r="B28" s="10" t="s">
        <v>19</v>
      </c>
      <c r="C28" s="10"/>
      <c r="D28" s="20">
        <f>D29+D30</f>
        <v>57808.800000000003</v>
      </c>
      <c r="E28" s="16">
        <f>SUM(E29:E30)</f>
        <v>0</v>
      </c>
      <c r="F28" s="16">
        <f t="shared" si="0"/>
        <v>57808.800000000003</v>
      </c>
    </row>
    <row r="29" spans="2:6" ht="24">
      <c r="B29" s="13" t="s">
        <v>16</v>
      </c>
      <c r="C29" s="13"/>
      <c r="D29" s="18">
        <v>30466.799999999999</v>
      </c>
      <c r="E29" s="6"/>
      <c r="F29" s="6">
        <f t="shared" si="0"/>
        <v>30466.799999999999</v>
      </c>
    </row>
    <row r="30" spans="2:6" ht="24" customHeight="1">
      <c r="B30" s="13" t="s">
        <v>17</v>
      </c>
      <c r="C30" s="13"/>
      <c r="D30" s="18">
        <v>27342</v>
      </c>
      <c r="E30" s="6"/>
      <c r="F30" s="6">
        <f t="shared" si="0"/>
        <v>27342</v>
      </c>
    </row>
    <row r="31" spans="2:6" ht="12">
      <c r="B31" s="11" t="s">
        <v>36</v>
      </c>
      <c r="C31" s="11"/>
      <c r="D31" s="20">
        <f>D32+D33+D34</f>
        <v>73508.59</v>
      </c>
      <c r="E31" s="20">
        <f>E32+E33+E34</f>
        <v>0</v>
      </c>
      <c r="F31" s="16">
        <f t="shared" si="0"/>
        <v>73508.59</v>
      </c>
    </row>
    <row r="32" spans="2:6" ht="12">
      <c r="B32" s="12" t="s">
        <v>15</v>
      </c>
      <c r="C32" s="12"/>
      <c r="D32" s="18">
        <f>2803.85</f>
        <v>2803.85</v>
      </c>
      <c r="E32" s="6"/>
      <c r="F32" s="6">
        <f>SUM(D32,E32)</f>
        <v>2803.85</v>
      </c>
    </row>
    <row r="33" spans="2:6" ht="24">
      <c r="B33" s="13" t="s">
        <v>37</v>
      </c>
      <c r="C33" s="13"/>
      <c r="D33" s="18">
        <f>39626.74+2000</f>
        <v>41626.74</v>
      </c>
      <c r="E33" s="6"/>
      <c r="F33" s="6">
        <f t="shared" si="0"/>
        <v>41626.74</v>
      </c>
    </row>
    <row r="34" spans="2:6" ht="12">
      <c r="B34" s="13" t="s">
        <v>29</v>
      </c>
      <c r="C34" s="13"/>
      <c r="D34" s="18">
        <f>12794.85+350+18737-D32</f>
        <v>29078</v>
      </c>
      <c r="E34" s="6"/>
      <c r="F34" s="6">
        <f>SUM(D34,E34)</f>
        <v>29078</v>
      </c>
    </row>
    <row r="35" spans="2:6" ht="12">
      <c r="B35" s="11" t="s">
        <v>48</v>
      </c>
      <c r="C35" s="11"/>
      <c r="D35" s="18">
        <f>3430.61</f>
        <v>3430.61</v>
      </c>
      <c r="E35" s="6"/>
      <c r="F35" s="6">
        <f t="shared" si="0"/>
        <v>3430.61</v>
      </c>
    </row>
    <row r="36" spans="2:6" ht="12">
      <c r="B36" s="11" t="s">
        <v>39</v>
      </c>
      <c r="C36" s="11"/>
      <c r="D36" s="18">
        <v>0</v>
      </c>
      <c r="E36" s="6"/>
      <c r="F36" s="6"/>
    </row>
    <row r="37" spans="2:6" ht="12">
      <c r="B37" s="11" t="s">
        <v>22</v>
      </c>
      <c r="C37" s="11"/>
      <c r="D37" s="18">
        <v>2604</v>
      </c>
      <c r="E37" s="6"/>
      <c r="F37" s="6">
        <f t="shared" si="0"/>
        <v>2604</v>
      </c>
    </row>
    <row r="38" spans="2:6" ht="12">
      <c r="B38" s="11" t="s">
        <v>14</v>
      </c>
      <c r="C38" s="11"/>
      <c r="D38" s="18">
        <v>11936.86</v>
      </c>
      <c r="E38" s="6"/>
      <c r="F38" s="6">
        <f t="shared" si="0"/>
        <v>11936.86</v>
      </c>
    </row>
    <row r="39" spans="2:6" ht="24" customHeight="1">
      <c r="B39" s="10" t="s">
        <v>26</v>
      </c>
      <c r="C39" s="10"/>
      <c r="D39" s="18">
        <v>50643.93</v>
      </c>
      <c r="E39" s="6"/>
      <c r="F39" s="6">
        <f t="shared" si="0"/>
        <v>50643.93</v>
      </c>
    </row>
    <row r="40" spans="2:6" ht="21" customHeight="1">
      <c r="B40" s="10" t="s">
        <v>27</v>
      </c>
      <c r="C40" s="10"/>
      <c r="D40" s="18">
        <v>2500</v>
      </c>
      <c r="E40" s="6"/>
      <c r="F40" s="6">
        <f t="shared" si="0"/>
        <v>2500</v>
      </c>
    </row>
    <row r="41" spans="2:6" ht="15.75" customHeight="1">
      <c r="B41" s="10" t="s">
        <v>28</v>
      </c>
      <c r="C41" s="10"/>
      <c r="D41" s="18">
        <v>700</v>
      </c>
      <c r="E41" s="6"/>
      <c r="F41" s="6">
        <f t="shared" si="0"/>
        <v>700</v>
      </c>
    </row>
    <row r="42" spans="2:6" ht="12.75" customHeight="1">
      <c r="B42" s="11" t="s">
        <v>46</v>
      </c>
      <c r="C42" s="11"/>
      <c r="D42" s="20">
        <f>D20-D21</f>
        <v>30737.73000000001</v>
      </c>
      <c r="E42" s="16">
        <f>E18-(E21+E28+E38+E32+E33+E34+E39)</f>
        <v>0</v>
      </c>
      <c r="F42" s="16">
        <f>SUM(D42,E42)</f>
        <v>30737.73000000001</v>
      </c>
    </row>
    <row r="43" spans="2:6" ht="12.75" customHeight="1">
      <c r="B43" s="16" t="s">
        <v>45</v>
      </c>
      <c r="C43" s="16">
        <f>'1 квартал'!D43</f>
        <v>10467.090000000015</v>
      </c>
      <c r="D43" s="18">
        <f>D42+C43</f>
        <v>41204.820000000022</v>
      </c>
      <c r="E43" s="6"/>
      <c r="F43" s="6">
        <f t="shared" si="0"/>
        <v>41204.820000000022</v>
      </c>
    </row>
    <row r="44" spans="2:6" ht="12">
      <c r="B44" s="11" t="s">
        <v>31</v>
      </c>
      <c r="C44" s="11">
        <f>'1 квартал'!D44</f>
        <v>68545.879999999976</v>
      </c>
      <c r="D44" s="18">
        <f>D16-D17+C44</f>
        <v>75374.659999999974</v>
      </c>
      <c r="E44" s="6"/>
      <c r="F44" s="6">
        <f t="shared" si="0"/>
        <v>75374.659999999974</v>
      </c>
    </row>
    <row r="45" spans="2:6" ht="12">
      <c r="B45" s="11" t="s">
        <v>33</v>
      </c>
      <c r="C45" s="11">
        <f>'1 квартал'!D45</f>
        <v>174080.69</v>
      </c>
      <c r="D45" s="18">
        <v>176078.5</v>
      </c>
      <c r="E45" s="6"/>
      <c r="F45" s="6">
        <f t="shared" si="0"/>
        <v>176078.5</v>
      </c>
    </row>
    <row r="46" spans="2:6" ht="83.25" customHeight="1">
      <c r="B46" s="22" t="s">
        <v>25</v>
      </c>
      <c r="C46" s="22"/>
      <c r="E46" s="42"/>
      <c r="F46" s="43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2019-09-04T13:03:05Z</dcterms:modified>
</cp:coreProperties>
</file>