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" activeTab="1"/>
  </bookViews>
  <sheets>
    <sheet name="1 квартал" sheetId="5" state="hidden" r:id="rId1"/>
    <sheet name="2 квартал " sheetId="6" r:id="rId2"/>
  </sheets>
  <calcPr calcId="124519"/>
</workbook>
</file>

<file path=xl/calcChain.xml><?xml version="1.0" encoding="utf-8"?>
<calcChain xmlns="http://schemas.openxmlformats.org/spreadsheetml/2006/main">
  <c r="C45" i="6"/>
  <c r="F45"/>
  <c r="F41"/>
  <c r="F40"/>
  <c r="F39"/>
  <c r="F38"/>
  <c r="F37"/>
  <c r="F35"/>
  <c r="F32"/>
  <c r="F31"/>
  <c r="F30"/>
  <c r="F29"/>
  <c r="E28"/>
  <c r="D28"/>
  <c r="F27"/>
  <c r="F26"/>
  <c r="F25"/>
  <c r="E23"/>
  <c r="D22"/>
  <c r="F22" s="1"/>
  <c r="F21"/>
  <c r="F20"/>
  <c r="F19"/>
  <c r="F18"/>
  <c r="F17"/>
  <c r="D32" i="5"/>
  <c r="D16"/>
  <c r="D44" s="1"/>
  <c r="C44" i="6" s="1"/>
  <c r="D44" s="1"/>
  <c r="D37" i="5"/>
  <c r="D36"/>
  <c r="D24"/>
  <c r="D35"/>
  <c r="D30"/>
  <c r="F28" i="6" l="1"/>
  <c r="F44"/>
  <c r="F16"/>
  <c r="D34"/>
  <c r="F36"/>
  <c r="F45" i="5"/>
  <c r="F36"/>
  <c r="F37"/>
  <c r="F38"/>
  <c r="F39"/>
  <c r="F40"/>
  <c r="F41"/>
  <c r="F30"/>
  <c r="F31"/>
  <c r="F32"/>
  <c r="F26"/>
  <c r="F27"/>
  <c r="F25"/>
  <c r="F17"/>
  <c r="F18"/>
  <c r="F19"/>
  <c r="F20"/>
  <c r="F21"/>
  <c r="E28"/>
  <c r="E23"/>
  <c r="D23" i="6" l="1"/>
  <c r="F34"/>
  <c r="F16" i="5"/>
  <c r="F44"/>
  <c r="D22"/>
  <c r="F22" s="1"/>
  <c r="D28"/>
  <c r="D34"/>
  <c r="F34" s="1"/>
  <c r="F35"/>
  <c r="F29"/>
  <c r="F23" i="6" l="1"/>
  <c r="D42"/>
  <c r="F28" i="5"/>
  <c r="D23"/>
  <c r="F23" s="1"/>
  <c r="F42" i="6" l="1"/>
  <c r="D42" i="5"/>
  <c r="D43" s="1"/>
  <c r="C43" i="6" s="1"/>
  <c r="D43" s="1"/>
  <c r="F43" s="1"/>
  <c r="F42" i="5" l="1"/>
  <c r="F43"/>
</calcChain>
</file>

<file path=xl/sharedStrings.xml><?xml version="1.0" encoding="utf-8"?>
<sst xmlns="http://schemas.openxmlformats.org/spreadsheetml/2006/main" count="82" uniqueCount="45">
  <si>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</si>
  <si>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</si>
  <si>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</si>
  <si>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</si>
  <si>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</si>
  <si>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</si>
  <si>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</si>
  <si>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</si>
  <si>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</si>
  <si>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</si>
  <si>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</si>
  <si>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</si>
  <si>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</si>
  <si>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</si>
  <si>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</si>
  <si>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</si>
  <si>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Затраты на заработную платы рабочим  текущего  ремонта (с отчислениями на 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</si>
  <si>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</si>
  <si>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</si>
  <si>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</si>
  <si>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</si>
  <si>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Количество проживающих в доме человек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</si>
  <si>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</si>
  <si>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</si>
  <si>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Прочие затраты по  договорам подряда </t>
  </si>
  <si>
    <t xml:space="preserve">Расходы на управление </t>
  </si>
  <si>
    <t>Юридические услуги</t>
  </si>
  <si>
    <t>Транспортные расходы</t>
  </si>
  <si>
    <t>Общеэксплуатац.расходы</t>
  </si>
  <si>
    <t>Задолженность по оплате за содержание</t>
  </si>
  <si>
    <t>Задолженность по оплате за коммун.услуги</t>
  </si>
  <si>
    <t>Затраты на работы тек.ремонта, в т.ч.</t>
  </si>
  <si>
    <t>Получено доходов от повыш.коэф-тов</t>
  </si>
  <si>
    <t>ИТОГО ДОХОДОВ</t>
  </si>
  <si>
    <t>Налог УСН</t>
  </si>
  <si>
    <t>Остаток неиспользованных средств на 01.04.19г.</t>
  </si>
  <si>
    <t>Остаток неиспользованных средств за 1 кв. 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</si>
  <si>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3 Июля д.7  за 1 квартал 2019   год</t>
  </si>
  <si>
    <t xml:space="preserve">ТО лифтов </t>
  </si>
  <si>
    <t>Страховка лифтов</t>
  </si>
  <si>
    <t>Освидетельствование лифтов</t>
  </si>
  <si>
    <t>Остаток неиспользованных средств за 2 кв. 2019г.</t>
  </si>
  <si>
    <t>Остаток неиспользованных средств на 01.07.19г.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</si>
  <si>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3 Июля д.7  за 2 квартал 2019   год</t>
  </si>
  <si>
    <t>Общеэксплуатац.расходы в т.ч. дератизация МОП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</si>
</sst>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2" fontId="1" fillId="0" borderId="1" xfId="0" applyNumberFormat="1" applyFont="1" applyBorder="1"/>
    <xf numFmtId="2" fontId="2" fillId="0" borderId="1" xfId="0" applyNumberFormat="1" applyFont="1" applyBorder="1"/>
    <xf numFmtId="2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6"/>
  <sheetViews>
    <sheetView topLeftCell="A28" zoomScale="130" zoomScaleNormal="130" workbookViewId="0">
      <selection activeCell="D40" sqref="D40"/>
    </sheetView>
  </sheetViews>
  <sheetFormatPr defaultRowHeight="11.25"/>
  <cols>
    <col min="1" max="1" width="1.28515625" style="4" customWidth="1"/>
    <col min="2" max="2" width="41.7109375" style="4" customWidth="1"/>
    <col min="3" max="3" width="17.57031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0"/>
      <c r="G1" s="5"/>
      <c r="H1" s="5"/>
    </row>
    <row r="2" spans="2:9" ht="0.75" hidden="1" customHeight="1">
      <c r="B2" s="5"/>
      <c r="C2" s="5"/>
      <c r="D2" s="5"/>
      <c r="E2" s="5"/>
      <c r="F2" s="21"/>
      <c r="G2" s="5"/>
      <c r="H2" s="5"/>
      <c r="I2" s="5"/>
    </row>
    <row r="3" spans="2:9" ht="24.75" hidden="1" customHeight="1">
      <c r="B3" s="5"/>
      <c r="C3" s="5"/>
      <c r="D3" s="5"/>
      <c r="E3" s="5"/>
      <c r="F3" s="21"/>
      <c r="G3" s="5"/>
      <c r="H3" s="5"/>
      <c r="I3" s="5"/>
    </row>
    <row r="4" spans="2:9" ht="45" customHeight="1">
      <c r="B4" s="22" t="s">
        <v>37</v>
      </c>
      <c r="C4" s="22"/>
      <c r="D4" s="23"/>
      <c r="E4" s="23"/>
      <c r="F4" s="23"/>
      <c r="G4" s="5"/>
      <c r="H4" s="5"/>
      <c r="I4" s="5"/>
    </row>
    <row r="5" spans="2:9" ht="4.5" customHeight="1" thickBot="1"/>
    <row r="6" spans="2:9" ht="12">
      <c r="B6" s="24" t="s">
        <v>0</v>
      </c>
      <c r="C6" s="25"/>
      <c r="D6" s="26"/>
      <c r="E6" s="27" t="s">
        <v>19</v>
      </c>
      <c r="F6" s="28"/>
    </row>
    <row r="7" spans="2:9" ht="12">
      <c r="B7" s="29" t="s">
        <v>1</v>
      </c>
      <c r="C7" s="30"/>
      <c r="D7" s="31"/>
      <c r="E7" s="32">
        <v>8062.1</v>
      </c>
      <c r="F7" s="33"/>
    </row>
    <row r="8" spans="2:9" ht="11.25" customHeight="1">
      <c r="B8" s="29" t="s">
        <v>2</v>
      </c>
      <c r="C8" s="30"/>
      <c r="D8" s="31"/>
      <c r="E8" s="32"/>
      <c r="F8" s="33"/>
    </row>
    <row r="9" spans="2:9" ht="11.25" customHeight="1">
      <c r="B9" s="29" t="s">
        <v>3</v>
      </c>
      <c r="C9" s="30"/>
      <c r="D9" s="31"/>
      <c r="E9" s="32"/>
      <c r="F9" s="33"/>
    </row>
    <row r="10" spans="2:9" ht="12">
      <c r="B10" s="29" t="s">
        <v>4</v>
      </c>
      <c r="C10" s="30"/>
      <c r="D10" s="31"/>
      <c r="E10" s="32"/>
      <c r="F10" s="33"/>
    </row>
    <row r="11" spans="2:9" ht="12">
      <c r="B11" s="29" t="s">
        <v>21</v>
      </c>
      <c r="C11" s="30"/>
      <c r="D11" s="31"/>
      <c r="E11" s="32">
        <v>88</v>
      </c>
      <c r="F11" s="33"/>
    </row>
    <row r="12" spans="2:9" ht="25.5" customHeight="1" thickBot="1">
      <c r="B12" s="34" t="s">
        <v>5</v>
      </c>
      <c r="C12" s="35"/>
      <c r="D12" s="36"/>
      <c r="E12" s="37">
        <v>20.87</v>
      </c>
      <c r="F12" s="38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6"/>
      <c r="D14" s="7" t="s">
        <v>6</v>
      </c>
      <c r="E14" s="7" t="s">
        <v>7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17">
        <f>332342.36+7676</f>
        <v>340018.36</v>
      </c>
      <c r="E16" s="6"/>
      <c r="F16" s="17">
        <f>D16+E16</f>
        <v>340018.36</v>
      </c>
    </row>
    <row r="17" spans="2:6" ht="12">
      <c r="B17" s="11" t="s">
        <v>9</v>
      </c>
      <c r="C17" s="11"/>
      <c r="D17" s="17">
        <v>293150.09999999998</v>
      </c>
      <c r="E17" s="6"/>
      <c r="F17" s="17">
        <f t="shared" ref="F17:F45" si="0">D17+E17</f>
        <v>293150.09999999998</v>
      </c>
    </row>
    <row r="18" spans="2:6" ht="12" hidden="1">
      <c r="B18" s="11"/>
      <c r="C18" s="11"/>
      <c r="D18" s="17"/>
      <c r="E18" s="6"/>
      <c r="F18" s="17">
        <f t="shared" si="0"/>
        <v>0</v>
      </c>
    </row>
    <row r="19" spans="2:6" ht="12" hidden="1">
      <c r="B19" s="11"/>
      <c r="C19" s="11"/>
      <c r="D19" s="17"/>
      <c r="E19" s="6"/>
      <c r="F19" s="17">
        <f t="shared" si="0"/>
        <v>0</v>
      </c>
    </row>
    <row r="20" spans="2:6" ht="12" hidden="1">
      <c r="B20" s="10" t="s">
        <v>32</v>
      </c>
      <c r="C20" s="10"/>
      <c r="D20" s="17"/>
      <c r="E20" s="6"/>
      <c r="F20" s="17">
        <f t="shared" si="0"/>
        <v>0</v>
      </c>
    </row>
    <row r="21" spans="2:6" ht="24.75" customHeight="1">
      <c r="B21" s="10" t="s">
        <v>20</v>
      </c>
      <c r="C21" s="10"/>
      <c r="D21" s="17">
        <v>475</v>
      </c>
      <c r="E21" s="6"/>
      <c r="F21" s="17">
        <f t="shared" si="0"/>
        <v>475</v>
      </c>
    </row>
    <row r="22" spans="2:6" ht="24.75" customHeight="1">
      <c r="B22" s="10" t="s">
        <v>33</v>
      </c>
      <c r="C22" s="10"/>
      <c r="D22" s="18">
        <f>D17+D20+D21</f>
        <v>293625.09999999998</v>
      </c>
      <c r="E22" s="6"/>
      <c r="F22" s="17">
        <f t="shared" si="0"/>
        <v>293625.09999999998</v>
      </c>
    </row>
    <row r="23" spans="2:6" ht="12">
      <c r="B23" s="11" t="s">
        <v>10</v>
      </c>
      <c r="C23" s="11"/>
      <c r="D23" s="18">
        <f>D25+D26+D27+D28+D34+D31+D32+D38+D39+D40+D41+D33+D24</f>
        <v>382193.06999999995</v>
      </c>
      <c r="E23" s="6">
        <f>SUM(E25:E27)</f>
        <v>0</v>
      </c>
      <c r="F23" s="17">
        <f t="shared" si="0"/>
        <v>382193.06999999995</v>
      </c>
    </row>
    <row r="24" spans="2:6" ht="12">
      <c r="B24" s="12" t="s">
        <v>38</v>
      </c>
      <c r="C24" s="11"/>
      <c r="D24" s="17">
        <f>19744.5*2</f>
        <v>39489</v>
      </c>
      <c r="E24" s="6"/>
      <c r="F24" s="17"/>
    </row>
    <row r="25" spans="2:6" ht="15.75" customHeight="1">
      <c r="B25" s="13" t="s">
        <v>39</v>
      </c>
      <c r="C25" s="13"/>
      <c r="D25" s="17">
        <v>0</v>
      </c>
      <c r="E25" s="6"/>
      <c r="F25" s="17">
        <f t="shared" si="0"/>
        <v>0</v>
      </c>
    </row>
    <row r="26" spans="2:6" ht="12">
      <c r="B26" s="13" t="s">
        <v>40</v>
      </c>
      <c r="C26" s="13"/>
      <c r="D26" s="17">
        <v>0</v>
      </c>
      <c r="E26" s="6"/>
      <c r="F26" s="17">
        <f t="shared" si="0"/>
        <v>0</v>
      </c>
    </row>
    <row r="27" spans="2:6" ht="12" hidden="1">
      <c r="B27" s="12" t="s">
        <v>11</v>
      </c>
      <c r="C27" s="12"/>
      <c r="D27" s="17">
        <v>0</v>
      </c>
      <c r="E27" s="6"/>
      <c r="F27" s="17">
        <f t="shared" si="0"/>
        <v>0</v>
      </c>
    </row>
    <row r="28" spans="2:6" ht="37.5" customHeight="1">
      <c r="B28" s="10" t="s">
        <v>18</v>
      </c>
      <c r="C28" s="10"/>
      <c r="D28" s="18">
        <f>D29+D30</f>
        <v>69006</v>
      </c>
      <c r="E28" s="6">
        <f>SUM(E29:E30)</f>
        <v>0</v>
      </c>
      <c r="F28" s="17">
        <f t="shared" si="0"/>
        <v>69006</v>
      </c>
    </row>
    <row r="29" spans="2:6" ht="24">
      <c r="B29" s="13" t="s">
        <v>14</v>
      </c>
      <c r="C29" s="13"/>
      <c r="D29" s="17">
        <v>39060</v>
      </c>
      <c r="E29" s="6"/>
      <c r="F29" s="17">
        <f t="shared" si="0"/>
        <v>39060</v>
      </c>
    </row>
    <row r="30" spans="2:6" ht="24">
      <c r="B30" s="13" t="s">
        <v>15</v>
      </c>
      <c r="C30" s="13"/>
      <c r="D30" s="17">
        <f>29946</f>
        <v>29946</v>
      </c>
      <c r="E30" s="6"/>
      <c r="F30" s="17">
        <f t="shared" si="0"/>
        <v>29946</v>
      </c>
    </row>
    <row r="31" spans="2:6" ht="12">
      <c r="B31" s="11" t="s">
        <v>12</v>
      </c>
      <c r="C31" s="11"/>
      <c r="D31" s="17">
        <v>13184.08</v>
      </c>
      <c r="E31" s="6"/>
      <c r="F31" s="17">
        <f t="shared" si="0"/>
        <v>13184.08</v>
      </c>
    </row>
    <row r="32" spans="2:6" ht="12">
      <c r="B32" s="11" t="s">
        <v>28</v>
      </c>
      <c r="C32" s="11"/>
      <c r="D32" s="17">
        <f>3423.9+4271.88+2070.84+18739.44+7400-114.76</f>
        <v>35791.299999999996</v>
      </c>
      <c r="E32" s="6"/>
      <c r="F32" s="17">
        <f t="shared" si="0"/>
        <v>35791.299999999996</v>
      </c>
    </row>
    <row r="33" spans="2:6" ht="12">
      <c r="B33" s="11" t="s">
        <v>34</v>
      </c>
      <c r="C33" s="11"/>
      <c r="D33" s="17">
        <v>0</v>
      </c>
      <c r="E33" s="6"/>
      <c r="F33" s="17"/>
    </row>
    <row r="34" spans="2:6" ht="12">
      <c r="B34" s="11" t="s">
        <v>31</v>
      </c>
      <c r="C34" s="11"/>
      <c r="D34" s="18">
        <f>D35+D36+D37</f>
        <v>152077.41999999998</v>
      </c>
      <c r="E34" s="6"/>
      <c r="F34" s="17">
        <f t="shared" si="0"/>
        <v>152077.41999999998</v>
      </c>
    </row>
    <row r="35" spans="2:6" ht="12">
      <c r="B35" s="12" t="s">
        <v>13</v>
      </c>
      <c r="C35" s="12"/>
      <c r="D35" s="17">
        <f>56067.7+5537.72</f>
        <v>61605.42</v>
      </c>
      <c r="E35" s="6"/>
      <c r="F35" s="17">
        <f t="shared" si="0"/>
        <v>61605.42</v>
      </c>
    </row>
    <row r="36" spans="2:6" ht="24" customHeight="1">
      <c r="B36" s="13" t="s">
        <v>24</v>
      </c>
      <c r="C36" s="13"/>
      <c r="D36" s="17">
        <f>81038.95+6337.72-D35</f>
        <v>25771.25</v>
      </c>
      <c r="E36" s="6"/>
      <c r="F36" s="17">
        <f t="shared" si="0"/>
        <v>25771.25</v>
      </c>
    </row>
    <row r="37" spans="2:6" ht="23.25" customHeight="1">
      <c r="B37" s="13" t="s">
        <v>16</v>
      </c>
      <c r="C37" s="13"/>
      <c r="D37" s="17">
        <f>45170.75+18228+1302</f>
        <v>64700.75</v>
      </c>
      <c r="E37" s="6"/>
      <c r="F37" s="17">
        <f t="shared" si="0"/>
        <v>64700.75</v>
      </c>
    </row>
    <row r="38" spans="2:6" ht="15.75" customHeight="1">
      <c r="B38" s="11" t="s">
        <v>22</v>
      </c>
      <c r="C38" s="11"/>
      <c r="D38" s="17">
        <v>1041.5999999999999</v>
      </c>
      <c r="E38" s="6"/>
      <c r="F38" s="17">
        <f t="shared" si="0"/>
        <v>1041.5999999999999</v>
      </c>
    </row>
    <row r="39" spans="2:6" ht="12">
      <c r="B39" s="10" t="s">
        <v>25</v>
      </c>
      <c r="C39" s="10"/>
      <c r="D39" s="17">
        <v>68003.67</v>
      </c>
      <c r="E39" s="6"/>
      <c r="F39" s="17">
        <f t="shared" si="0"/>
        <v>68003.67</v>
      </c>
    </row>
    <row r="40" spans="2:6" ht="12">
      <c r="B40" s="10" t="s">
        <v>26</v>
      </c>
      <c r="C40" s="10"/>
      <c r="D40" s="17">
        <v>2800</v>
      </c>
      <c r="E40" s="6"/>
      <c r="F40" s="17">
        <f t="shared" si="0"/>
        <v>2800</v>
      </c>
    </row>
    <row r="41" spans="2:6" ht="11.25" customHeight="1">
      <c r="B41" s="10" t="s">
        <v>27</v>
      </c>
      <c r="C41" s="10"/>
      <c r="D41" s="17">
        <v>800</v>
      </c>
      <c r="E41" s="15"/>
      <c r="F41" s="17">
        <f t="shared" si="0"/>
        <v>800</v>
      </c>
    </row>
    <row r="42" spans="2:6" ht="12">
      <c r="B42" s="11" t="s">
        <v>36</v>
      </c>
      <c r="C42" s="11"/>
      <c r="D42" s="18">
        <f>D22-D23</f>
        <v>-88567.969999999972</v>
      </c>
      <c r="E42" s="6"/>
      <c r="F42" s="17">
        <f t="shared" si="0"/>
        <v>-88567.969999999972</v>
      </c>
    </row>
    <row r="43" spans="2:6" ht="12">
      <c r="B43" s="11" t="s">
        <v>35</v>
      </c>
      <c r="C43" s="19"/>
      <c r="D43" s="18">
        <f>D42+C43</f>
        <v>-88567.969999999972</v>
      </c>
      <c r="E43" s="6"/>
      <c r="F43" s="17">
        <f t="shared" si="0"/>
        <v>-88567.969999999972</v>
      </c>
    </row>
    <row r="44" spans="2:6" ht="12">
      <c r="B44" s="11" t="s">
        <v>29</v>
      </c>
      <c r="C44" s="19"/>
      <c r="D44" s="18">
        <f>D16-D17+C44</f>
        <v>46868.260000000009</v>
      </c>
      <c r="E44" s="6"/>
      <c r="F44" s="17">
        <f t="shared" si="0"/>
        <v>46868.260000000009</v>
      </c>
    </row>
    <row r="45" spans="2:6" ht="12">
      <c r="B45" s="11" t="s">
        <v>30</v>
      </c>
      <c r="C45" s="19"/>
      <c r="D45" s="18">
        <v>59542.82</v>
      </c>
      <c r="E45" s="6"/>
      <c r="F45" s="17">
        <f t="shared" si="0"/>
        <v>59542.82</v>
      </c>
    </row>
    <row r="46" spans="2:6" ht="60">
      <c r="B46" s="14" t="s">
        <v>23</v>
      </c>
      <c r="C46" s="14"/>
    </row>
  </sheetData>
  <mergeCells count="16">
    <mergeCell ref="B11:D11"/>
    <mergeCell ref="E11:F11"/>
    <mergeCell ref="B12:D12"/>
    <mergeCell ref="E12:F12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6"/>
  <sheetViews>
    <sheetView tabSelected="1" topLeftCell="A28" zoomScale="130" zoomScaleNormal="130" workbookViewId="0">
      <selection activeCell="B32" sqref="B32"/>
    </sheetView>
  </sheetViews>
  <sheetFormatPr defaultRowHeight="11.25"/>
  <cols>
    <col min="1" max="1" width="1.28515625" style="4" customWidth="1"/>
    <col min="2" max="2" width="41.7109375" style="4" customWidth="1"/>
    <col min="3" max="3" width="17.57031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0"/>
      <c r="G1" s="5"/>
      <c r="H1" s="5"/>
    </row>
    <row r="2" spans="2:9" ht="0.75" hidden="1" customHeight="1">
      <c r="B2" s="5"/>
      <c r="C2" s="5"/>
      <c r="D2" s="5"/>
      <c r="E2" s="5"/>
      <c r="F2" s="21"/>
      <c r="G2" s="5"/>
      <c r="H2" s="5"/>
      <c r="I2" s="5"/>
    </row>
    <row r="3" spans="2:9" ht="24.75" hidden="1" customHeight="1">
      <c r="B3" s="5"/>
      <c r="C3" s="5"/>
      <c r="D3" s="5"/>
      <c r="E3" s="5"/>
      <c r="F3" s="21"/>
      <c r="G3" s="5"/>
      <c r="H3" s="5"/>
      <c r="I3" s="5"/>
    </row>
    <row r="4" spans="2:9" ht="45" customHeight="1">
      <c r="B4" s="22" t="s">
        <v>43</v>
      </c>
      <c r="C4" s="22"/>
      <c r="D4" s="23"/>
      <c r="E4" s="23"/>
      <c r="F4" s="23"/>
      <c r="G4" s="5"/>
      <c r="H4" s="5"/>
      <c r="I4" s="5"/>
    </row>
    <row r="5" spans="2:9" ht="4.5" customHeight="1" thickBot="1"/>
    <row r="6" spans="2:9" ht="12">
      <c r="B6" s="24" t="s">
        <v>0</v>
      </c>
      <c r="C6" s="25"/>
      <c r="D6" s="26"/>
      <c r="E6" s="27" t="s">
        <v>19</v>
      </c>
      <c r="F6" s="28"/>
    </row>
    <row r="7" spans="2:9" ht="12">
      <c r="B7" s="29" t="s">
        <v>1</v>
      </c>
      <c r="C7" s="30"/>
      <c r="D7" s="31"/>
      <c r="E7" s="32">
        <v>8201.2000000000007</v>
      </c>
      <c r="F7" s="33"/>
    </row>
    <row r="8" spans="2:9" ht="11.25" customHeight="1">
      <c r="B8" s="29" t="s">
        <v>2</v>
      </c>
      <c r="C8" s="30"/>
      <c r="D8" s="31"/>
      <c r="E8" s="32">
        <v>139.1</v>
      </c>
      <c r="F8" s="33"/>
    </row>
    <row r="9" spans="2:9" ht="11.25" customHeight="1">
      <c r="B9" s="29" t="s">
        <v>3</v>
      </c>
      <c r="C9" s="30"/>
      <c r="D9" s="31"/>
      <c r="E9" s="32">
        <v>2865.9</v>
      </c>
      <c r="F9" s="33"/>
    </row>
    <row r="10" spans="2:9" ht="12">
      <c r="B10" s="29" t="s">
        <v>4</v>
      </c>
      <c r="C10" s="30"/>
      <c r="D10" s="31"/>
      <c r="E10" s="32"/>
      <c r="F10" s="33"/>
    </row>
    <row r="11" spans="2:9" ht="12">
      <c r="B11" s="29" t="s">
        <v>21</v>
      </c>
      <c r="C11" s="30"/>
      <c r="D11" s="31"/>
      <c r="E11" s="32">
        <v>88</v>
      </c>
      <c r="F11" s="33"/>
    </row>
    <row r="12" spans="2:9" ht="25.5" customHeight="1" thickBot="1">
      <c r="B12" s="34" t="s">
        <v>5</v>
      </c>
      <c r="C12" s="35"/>
      <c r="D12" s="36"/>
      <c r="E12" s="37">
        <v>20.87</v>
      </c>
      <c r="F12" s="38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6"/>
      <c r="D14" s="7" t="s">
        <v>6</v>
      </c>
      <c r="E14" s="7" t="s">
        <v>7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17">
        <v>510027.54</v>
      </c>
      <c r="E16" s="6"/>
      <c r="F16" s="17">
        <f>D16+E16</f>
        <v>510027.54</v>
      </c>
    </row>
    <row r="17" spans="2:6" ht="12">
      <c r="B17" s="11" t="s">
        <v>9</v>
      </c>
      <c r="C17" s="11"/>
      <c r="D17" s="17">
        <v>497559.55</v>
      </c>
      <c r="E17" s="6"/>
      <c r="F17" s="17">
        <f t="shared" ref="F17:F45" si="0">D17+E17</f>
        <v>497559.55</v>
      </c>
    </row>
    <row r="18" spans="2:6" ht="12" hidden="1">
      <c r="B18" s="11"/>
      <c r="C18" s="11"/>
      <c r="D18" s="17"/>
      <c r="E18" s="6"/>
      <c r="F18" s="17">
        <f t="shared" si="0"/>
        <v>0</v>
      </c>
    </row>
    <row r="19" spans="2:6" ht="12" hidden="1">
      <c r="B19" s="11"/>
      <c r="C19" s="11"/>
      <c r="D19" s="17"/>
      <c r="E19" s="6"/>
      <c r="F19" s="17">
        <f t="shared" si="0"/>
        <v>0</v>
      </c>
    </row>
    <row r="20" spans="2:6" ht="12" hidden="1">
      <c r="B20" s="10" t="s">
        <v>32</v>
      </c>
      <c r="C20" s="10"/>
      <c r="D20" s="17"/>
      <c r="E20" s="6"/>
      <c r="F20" s="17">
        <f t="shared" si="0"/>
        <v>0</v>
      </c>
    </row>
    <row r="21" spans="2:6" ht="24.75" customHeight="1">
      <c r="B21" s="10" t="s">
        <v>20</v>
      </c>
      <c r="C21" s="10"/>
      <c r="D21" s="17">
        <v>4644</v>
      </c>
      <c r="E21" s="6"/>
      <c r="F21" s="17">
        <f t="shared" si="0"/>
        <v>4644</v>
      </c>
    </row>
    <row r="22" spans="2:6" ht="24.75" customHeight="1">
      <c r="B22" s="10" t="s">
        <v>33</v>
      </c>
      <c r="C22" s="10"/>
      <c r="D22" s="18">
        <f>D17+D20+D21</f>
        <v>502203.55</v>
      </c>
      <c r="E22" s="6"/>
      <c r="F22" s="17">
        <f t="shared" si="0"/>
        <v>502203.55</v>
      </c>
    </row>
    <row r="23" spans="2:6" ht="12">
      <c r="B23" s="11" t="s">
        <v>10</v>
      </c>
      <c r="C23" s="11"/>
      <c r="D23" s="18">
        <f>D25+D26+D27+D28+D34+D31+D32+D38+D39+D40+D41+D33+D24</f>
        <v>518038.66</v>
      </c>
      <c r="E23" s="6">
        <f>SUM(E25:E27)</f>
        <v>0</v>
      </c>
      <c r="F23" s="17">
        <f t="shared" si="0"/>
        <v>518038.66</v>
      </c>
    </row>
    <row r="24" spans="2:6" ht="12">
      <c r="B24" s="12" t="s">
        <v>38</v>
      </c>
      <c r="C24" s="11"/>
      <c r="D24" s="17">
        <v>59233.5</v>
      </c>
      <c r="E24" s="6"/>
      <c r="F24" s="17"/>
    </row>
    <row r="25" spans="2:6" ht="15.75" customHeight="1">
      <c r="B25" s="13" t="s">
        <v>39</v>
      </c>
      <c r="C25" s="13"/>
      <c r="D25" s="17">
        <v>1606</v>
      </c>
      <c r="E25" s="6"/>
      <c r="F25" s="17">
        <f t="shared" si="0"/>
        <v>1606</v>
      </c>
    </row>
    <row r="26" spans="2:6" ht="12">
      <c r="B26" s="13" t="s">
        <v>40</v>
      </c>
      <c r="C26" s="13"/>
      <c r="D26" s="17">
        <v>0</v>
      </c>
      <c r="E26" s="6"/>
      <c r="F26" s="17">
        <f t="shared" si="0"/>
        <v>0</v>
      </c>
    </row>
    <row r="27" spans="2:6" ht="12" hidden="1">
      <c r="B27" s="12" t="s">
        <v>11</v>
      </c>
      <c r="C27" s="12"/>
      <c r="D27" s="17">
        <v>0</v>
      </c>
      <c r="E27" s="6"/>
      <c r="F27" s="17">
        <f t="shared" si="0"/>
        <v>0</v>
      </c>
    </row>
    <row r="28" spans="2:6" ht="37.5" customHeight="1">
      <c r="B28" s="10" t="s">
        <v>18</v>
      </c>
      <c r="C28" s="10"/>
      <c r="D28" s="18">
        <f>D29+D30</f>
        <v>103509</v>
      </c>
      <c r="E28" s="6">
        <f>SUM(E29:E30)</f>
        <v>0</v>
      </c>
      <c r="F28" s="17">
        <f t="shared" si="0"/>
        <v>103509</v>
      </c>
    </row>
    <row r="29" spans="2:6" ht="24">
      <c r="B29" s="13" t="s">
        <v>14</v>
      </c>
      <c r="C29" s="13"/>
      <c r="D29" s="17">
        <v>58590</v>
      </c>
      <c r="E29" s="6"/>
      <c r="F29" s="17">
        <f t="shared" si="0"/>
        <v>58590</v>
      </c>
    </row>
    <row r="30" spans="2:6" ht="24">
      <c r="B30" s="13" t="s">
        <v>15</v>
      </c>
      <c r="C30" s="13"/>
      <c r="D30" s="17">
        <v>44919</v>
      </c>
      <c r="E30" s="6"/>
      <c r="F30" s="17">
        <f t="shared" si="0"/>
        <v>44919</v>
      </c>
    </row>
    <row r="31" spans="2:6" ht="12">
      <c r="B31" s="11" t="s">
        <v>12</v>
      </c>
      <c r="C31" s="11"/>
      <c r="D31" s="17">
        <v>19828.45</v>
      </c>
      <c r="E31" s="6"/>
      <c r="F31" s="17">
        <f t="shared" si="0"/>
        <v>19828.45</v>
      </c>
    </row>
    <row r="32" spans="2:6" ht="12">
      <c r="B32" s="11" t="s">
        <v>44</v>
      </c>
      <c r="C32" s="11"/>
      <c r="D32" s="17">
        <v>6093.06</v>
      </c>
      <c r="E32" s="6"/>
      <c r="F32" s="17">
        <f t="shared" si="0"/>
        <v>6093.06</v>
      </c>
    </row>
    <row r="33" spans="2:6" ht="12" hidden="1">
      <c r="B33" s="11" t="s">
        <v>34</v>
      </c>
      <c r="C33" s="11"/>
      <c r="D33" s="17">
        <v>0</v>
      </c>
      <c r="E33" s="6"/>
      <c r="F33" s="17"/>
    </row>
    <row r="34" spans="2:6" ht="12">
      <c r="B34" s="11" t="s">
        <v>31</v>
      </c>
      <c r="C34" s="11"/>
      <c r="D34" s="18">
        <f>D35+D36+D37</f>
        <v>219942.33999999997</v>
      </c>
      <c r="E34" s="6"/>
      <c r="F34" s="17">
        <f t="shared" si="0"/>
        <v>219942.33999999997</v>
      </c>
    </row>
    <row r="35" spans="2:6" ht="12">
      <c r="B35" s="12" t="s">
        <v>13</v>
      </c>
      <c r="C35" s="12"/>
      <c r="D35" s="17">
        <v>131705.85999999999</v>
      </c>
      <c r="E35" s="6"/>
      <c r="F35" s="17">
        <f t="shared" si="0"/>
        <v>131705.85999999999</v>
      </c>
    </row>
    <row r="36" spans="2:6" ht="24" customHeight="1">
      <c r="B36" s="13" t="s">
        <v>24</v>
      </c>
      <c r="C36" s="13"/>
      <c r="D36" s="17">
        <v>12891.25</v>
      </c>
      <c r="E36" s="6"/>
      <c r="F36" s="17">
        <f t="shared" si="0"/>
        <v>12891.25</v>
      </c>
    </row>
    <row r="37" spans="2:6" ht="23.25" customHeight="1">
      <c r="B37" s="13" t="s">
        <v>16</v>
      </c>
      <c r="C37" s="13"/>
      <c r="D37" s="17">
        <v>75345.23</v>
      </c>
      <c r="E37" s="6"/>
      <c r="F37" s="17">
        <f t="shared" si="0"/>
        <v>75345.23</v>
      </c>
    </row>
    <row r="38" spans="2:6" ht="15.75" customHeight="1">
      <c r="B38" s="11" t="s">
        <v>22</v>
      </c>
      <c r="C38" s="11"/>
      <c r="D38" s="17">
        <v>520.79999999999995</v>
      </c>
      <c r="E38" s="6"/>
      <c r="F38" s="17">
        <f t="shared" si="0"/>
        <v>520.79999999999995</v>
      </c>
    </row>
    <row r="39" spans="2:6" ht="12">
      <c r="B39" s="10" t="s">
        <v>25</v>
      </c>
      <c r="C39" s="10"/>
      <c r="D39" s="17">
        <v>102005.51</v>
      </c>
      <c r="E39" s="6"/>
      <c r="F39" s="17">
        <f t="shared" si="0"/>
        <v>102005.51</v>
      </c>
    </row>
    <row r="40" spans="2:6" ht="12">
      <c r="B40" s="10" t="s">
        <v>26</v>
      </c>
      <c r="C40" s="10"/>
      <c r="D40" s="17">
        <v>4100</v>
      </c>
      <c r="E40" s="6"/>
      <c r="F40" s="17">
        <f t="shared" si="0"/>
        <v>4100</v>
      </c>
    </row>
    <row r="41" spans="2:6" ht="11.25" customHeight="1">
      <c r="B41" s="10" t="s">
        <v>27</v>
      </c>
      <c r="C41" s="10"/>
      <c r="D41" s="17">
        <v>1200</v>
      </c>
      <c r="E41" s="15"/>
      <c r="F41" s="17">
        <f t="shared" si="0"/>
        <v>1200</v>
      </c>
    </row>
    <row r="42" spans="2:6" ht="12">
      <c r="B42" s="11" t="s">
        <v>41</v>
      </c>
      <c r="C42" s="11"/>
      <c r="D42" s="18">
        <f>D22-D23</f>
        <v>-15835.109999999986</v>
      </c>
      <c r="E42" s="6"/>
      <c r="F42" s="17">
        <f t="shared" si="0"/>
        <v>-15835.109999999986</v>
      </c>
    </row>
    <row r="43" spans="2:6" ht="12">
      <c r="B43" s="11" t="s">
        <v>42</v>
      </c>
      <c r="C43" s="19">
        <f>'1 квартал'!D43</f>
        <v>-88567.969999999972</v>
      </c>
      <c r="D43" s="18">
        <f>D42+C43</f>
        <v>-104403.07999999996</v>
      </c>
      <c r="E43" s="6"/>
      <c r="F43" s="17">
        <f t="shared" si="0"/>
        <v>-104403.07999999996</v>
      </c>
    </row>
    <row r="44" spans="2:6" ht="12">
      <c r="B44" s="11" t="s">
        <v>29</v>
      </c>
      <c r="C44" s="19">
        <f>'1 квартал'!D44</f>
        <v>46868.260000000009</v>
      </c>
      <c r="D44" s="18">
        <f>D16-D17+C44</f>
        <v>59336.25</v>
      </c>
      <c r="E44" s="6"/>
      <c r="F44" s="17">
        <f t="shared" si="0"/>
        <v>59336.25</v>
      </c>
    </row>
    <row r="45" spans="2:6" ht="12">
      <c r="B45" s="11" t="s">
        <v>30</v>
      </c>
      <c r="C45" s="19">
        <f>'1 квартал'!D45</f>
        <v>59542.82</v>
      </c>
      <c r="D45" s="18">
        <v>87878.49</v>
      </c>
      <c r="E45" s="6"/>
      <c r="F45" s="17">
        <f t="shared" si="0"/>
        <v>87878.49</v>
      </c>
    </row>
    <row r="46" spans="2:6" ht="60">
      <c r="B46" s="14" t="s">
        <v>23</v>
      </c>
      <c r="C46" s="14"/>
    </row>
  </sheetData>
  <mergeCells count="16">
    <mergeCell ref="B11:D11"/>
    <mergeCell ref="E11:F11"/>
    <mergeCell ref="B12:D12"/>
    <mergeCell ref="E12:F12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квартал</vt:lpstr>
      <vt:lpstr>2 квартал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2019-09-04T13:02:13Z</dcterms:modified>
</cp:coreProperties>
</file>