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D36" i="6"/>
  <c r="F36" s="1"/>
  <c r="F34"/>
  <c r="D33"/>
  <c r="D35" s="1"/>
  <c r="D17"/>
  <c r="D20" s="1"/>
  <c r="D16"/>
  <c r="F16" s="1"/>
  <c r="C46"/>
  <c r="F46"/>
  <c r="F42"/>
  <c r="F41"/>
  <c r="F40"/>
  <c r="F39"/>
  <c r="F38"/>
  <c r="F31"/>
  <c r="F30"/>
  <c r="F29"/>
  <c r="E28"/>
  <c r="D28"/>
  <c r="F28" s="1"/>
  <c r="F27"/>
  <c r="F26"/>
  <c r="F25"/>
  <c r="F24"/>
  <c r="F23"/>
  <c r="F22"/>
  <c r="E21"/>
  <c r="E43" s="1"/>
  <c r="F19"/>
  <c r="F18"/>
  <c r="D38" i="5"/>
  <c r="D29"/>
  <c r="D36"/>
  <c r="D34"/>
  <c r="D33"/>
  <c r="D35" s="1"/>
  <c r="D17"/>
  <c r="D16"/>
  <c r="F35" i="6" l="1"/>
  <c r="D32"/>
  <c r="F32" s="1"/>
  <c r="F20"/>
  <c r="F17"/>
  <c r="F33"/>
  <c r="D45" i="5"/>
  <c r="D28"/>
  <c r="F28" s="1"/>
  <c r="F46"/>
  <c r="F42"/>
  <c r="F41"/>
  <c r="F40"/>
  <c r="F39"/>
  <c r="F38"/>
  <c r="F36"/>
  <c r="F35"/>
  <c r="F34"/>
  <c r="F33"/>
  <c r="D32"/>
  <c r="F32" s="1"/>
  <c r="F31"/>
  <c r="F30"/>
  <c r="F29"/>
  <c r="E28"/>
  <c r="F27"/>
  <c r="F26"/>
  <c r="F25"/>
  <c r="F24"/>
  <c r="F23"/>
  <c r="F22"/>
  <c r="E21"/>
  <c r="E43" s="1"/>
  <c r="D20"/>
  <c r="F19"/>
  <c r="F18"/>
  <c r="F17"/>
  <c r="F16"/>
  <c r="D21" i="6" l="1"/>
  <c r="F21" s="1"/>
  <c r="F45" i="5"/>
  <c r="C45" i="6"/>
  <c r="D45" s="1"/>
  <c r="F45" s="1"/>
  <c r="D43"/>
  <c r="D21" i="5"/>
  <c r="F21" s="1"/>
  <c r="F20"/>
  <c r="D44" i="6" l="1"/>
  <c r="F44" s="1"/>
  <c r="F43"/>
  <c r="D43" i="5"/>
  <c r="D44" s="1"/>
  <c r="C44" i="6" s="1"/>
  <c r="F43" i="5" l="1"/>
  <c r="F44"/>
</calcChain>
</file>

<file path=xl/sharedStrings.xml><?xml version="1.0" encoding="utf-8"?>
<sst xmlns="http://schemas.openxmlformats.org/spreadsheetml/2006/main" count="89" uniqueCount="49">
  <si>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</si>
  <si>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</si>
  <si>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</si>
  <si>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</si>
  <si>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</si>
  <si>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</si>
  <si>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</si>
  <si>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</si>
  <si>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</si>
  <si>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</si>
  <si>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</si>
  <si>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</si>
  <si>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</si>
  <si>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</si>
  <si>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</si>
  <si>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</si>
  <si>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</si>
  <si>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</si>
  <si>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</si>
  <si>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</si>
  <si>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</si>
  <si>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</si>
  <si>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</si>
  <si>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</si>
  <si>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</si>
  <si>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</si>
  <si>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</si>
  <si>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</si>
  <si>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</si>
  <si>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</si>
  <si>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Оплачено собственниками жилых и нежилых помещений </t>
  </si>
  <si>
    <t>Задолженность по оплате по ст."содержание"</t>
  </si>
  <si>
    <t>Прочие затраты по  договорам подряда</t>
  </si>
  <si>
    <t>Задолженность по оплате за коммун.услуги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</si>
  <si>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</si>
  <si>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</si>
  <si>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</si>
  <si>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</si>
  <si>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</si>
  <si>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</si>
  <si>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Общеэксплуатац.расходы</t>
  </si>
  <si>
    <t>Остаток неиспользованных средств на 01.04.19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</si>
  <si>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</si>
  <si>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1 квартал 2019   г.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</si>
  <si>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</si>
  <si>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2 квартал 2019   г.</t>
  </si>
  <si>
    <t>Остаток неиспользованных средств за 2 кв. 2019г.</t>
  </si>
  <si>
    <t>Остаток неиспользованных средств на 01.07.19</t>
  </si>
  <si>
    <t>Общеэксплуатац.расходы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</si>
</sst>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16" zoomScale="130" zoomScaleNormal="130" workbookViewId="0">
      <selection activeCell="D39" sqref="D39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3"/>
      <c r="G1" s="5"/>
      <c r="H1" s="5"/>
    </row>
    <row r="2" spans="2:9" ht="0.75" hidden="1" customHeight="1">
      <c r="B2" s="5"/>
      <c r="C2" s="5"/>
      <c r="D2" s="5"/>
      <c r="E2" s="5"/>
      <c r="F2" s="34"/>
      <c r="G2" s="5"/>
      <c r="H2" s="5"/>
      <c r="I2" s="5"/>
    </row>
    <row r="3" spans="2:9" ht="24.75" hidden="1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43</v>
      </c>
      <c r="C4" s="35"/>
      <c r="D4" s="36"/>
      <c r="E4" s="36"/>
      <c r="F4" s="36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40" t="s">
        <v>21</v>
      </c>
      <c r="F6" s="41"/>
    </row>
    <row r="7" spans="2:9" ht="12">
      <c r="B7" s="21" t="s">
        <v>1</v>
      </c>
      <c r="C7" s="22"/>
      <c r="D7" s="23"/>
      <c r="E7" s="24">
        <v>7257</v>
      </c>
      <c r="F7" s="25"/>
    </row>
    <row r="8" spans="2:9" ht="10.5" customHeight="1">
      <c r="B8" s="21" t="s">
        <v>2</v>
      </c>
      <c r="C8" s="22"/>
      <c r="D8" s="23"/>
      <c r="E8" s="24">
        <v>101.4</v>
      </c>
      <c r="F8" s="25"/>
    </row>
    <row r="9" spans="2:9" ht="11.25" customHeight="1">
      <c r="B9" s="21" t="s">
        <v>3</v>
      </c>
      <c r="C9" s="22"/>
      <c r="D9" s="23"/>
      <c r="E9" s="24"/>
      <c r="F9" s="25"/>
    </row>
    <row r="10" spans="2:9" ht="12">
      <c r="B10" s="21" t="s">
        <v>4</v>
      </c>
      <c r="C10" s="22"/>
      <c r="D10" s="23"/>
      <c r="E10" s="24"/>
      <c r="F10" s="25"/>
    </row>
    <row r="11" spans="2:9" ht="12">
      <c r="B11" s="21" t="s">
        <v>22</v>
      </c>
      <c r="C11" s="22"/>
      <c r="D11" s="23"/>
      <c r="E11" s="24">
        <v>305</v>
      </c>
      <c r="F11" s="25"/>
    </row>
    <row r="12" spans="2:9" ht="25.5" customHeight="1" thickBot="1">
      <c r="B12" s="26" t="s">
        <v>5</v>
      </c>
      <c r="C12" s="27"/>
      <c r="D12" s="28"/>
      <c r="E12" s="29">
        <v>21.28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444569.99+6463.38</f>
        <v>451033.37</v>
      </c>
      <c r="E16" s="6"/>
      <c r="F16" s="6">
        <f>D16+E16</f>
        <v>451033.37</v>
      </c>
    </row>
    <row r="17" spans="2:6">
      <c r="B17" s="14" t="s">
        <v>30</v>
      </c>
      <c r="C17" s="14"/>
      <c r="D17" s="6">
        <f>4308.92+435351.61</f>
        <v>439660.52999999997</v>
      </c>
      <c r="E17" s="6"/>
      <c r="F17" s="6">
        <f t="shared" ref="F17:F46" si="0">D17+E17</f>
        <v>439660.52999999997</v>
      </c>
    </row>
    <row r="18" spans="2:6" ht="11.25" customHeight="1">
      <c r="B18" s="16" t="s">
        <v>34</v>
      </c>
      <c r="C18" s="16"/>
      <c r="D18" s="6">
        <v>11257.5</v>
      </c>
      <c r="E18" s="6"/>
      <c r="F18" s="6">
        <f t="shared" si="0"/>
        <v>11257.5</v>
      </c>
    </row>
    <row r="19" spans="2:6" ht="11.25" customHeight="1">
      <c r="B19" s="16" t="s">
        <v>35</v>
      </c>
      <c r="C19" s="16"/>
      <c r="D19" s="6">
        <v>14810.39</v>
      </c>
      <c r="E19" s="6"/>
      <c r="F19" s="6">
        <f t="shared" si="0"/>
        <v>14810.39</v>
      </c>
    </row>
    <row r="20" spans="2:6" ht="11.25" customHeight="1">
      <c r="B20" s="16" t="s">
        <v>37</v>
      </c>
      <c r="C20" s="16"/>
      <c r="D20" s="15">
        <f>D17+D18+D19</f>
        <v>465728.42</v>
      </c>
      <c r="E20" s="6"/>
      <c r="F20" s="6">
        <f t="shared" si="0"/>
        <v>465728.42</v>
      </c>
    </row>
    <row r="21" spans="2:6" ht="13.5" customHeight="1">
      <c r="B21" s="11" t="s">
        <v>9</v>
      </c>
      <c r="C21" s="11"/>
      <c r="D21" s="15">
        <f>D22+D23+D24+D25+D26+D27+D28+D32+D36+D38+D39+D40+D41+D42+D37</f>
        <v>354610.48000000004</v>
      </c>
      <c r="E21" s="6">
        <f>SUM(E22:E27)</f>
        <v>0</v>
      </c>
      <c r="F21" s="6">
        <f t="shared" si="0"/>
        <v>354610.48000000004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105962</v>
      </c>
      <c r="E28" s="6">
        <f>SUM(E29:E31)</f>
        <v>0</v>
      </c>
      <c r="F28" s="6">
        <f t="shared" si="0"/>
        <v>105962</v>
      </c>
    </row>
    <row r="29" spans="2:6" ht="24">
      <c r="B29" s="13" t="s">
        <v>16</v>
      </c>
      <c r="C29" s="13"/>
      <c r="D29" s="6">
        <f>37107+500</f>
        <v>37607</v>
      </c>
      <c r="E29" s="6"/>
      <c r="F29" s="6">
        <f t="shared" si="0"/>
        <v>37607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62253.9</v>
      </c>
      <c r="E32" s="6"/>
      <c r="F32" s="6">
        <f t="shared" si="0"/>
        <v>62253.9</v>
      </c>
    </row>
    <row r="33" spans="2:6" ht="12">
      <c r="B33" s="12" t="s">
        <v>15</v>
      </c>
      <c r="C33" s="12"/>
      <c r="D33" s="6">
        <f>1804.8</f>
        <v>1804.8</v>
      </c>
      <c r="E33" s="6"/>
      <c r="F33" s="6">
        <f t="shared" si="0"/>
        <v>1804.8</v>
      </c>
    </row>
    <row r="34" spans="2:6" ht="24">
      <c r="B34" s="13" t="s">
        <v>44</v>
      </c>
      <c r="C34" s="13"/>
      <c r="D34" s="6">
        <f>60449.1</f>
        <v>60449.1</v>
      </c>
      <c r="E34" s="6"/>
      <c r="F34" s="6">
        <f t="shared" si="0"/>
        <v>60449.1</v>
      </c>
    </row>
    <row r="35" spans="2:6" ht="12">
      <c r="B35" s="13" t="s">
        <v>32</v>
      </c>
      <c r="C35" s="13"/>
      <c r="D35" s="6">
        <f>1804.8-D33</f>
        <v>0</v>
      </c>
      <c r="E35" s="6"/>
      <c r="F35" s="6">
        <f t="shared" si="0"/>
        <v>0</v>
      </c>
    </row>
    <row r="36" spans="2:6" ht="12">
      <c r="B36" s="11" t="s">
        <v>40</v>
      </c>
      <c r="C36" s="11"/>
      <c r="D36" s="6">
        <f>4581.98+646.99</f>
        <v>5228.9699999999993</v>
      </c>
      <c r="E36" s="6"/>
      <c r="F36" s="6">
        <f t="shared" si="0"/>
        <v>5228.9699999999993</v>
      </c>
    </row>
    <row r="37" spans="2:6" ht="12">
      <c r="B37" s="11" t="s">
        <v>39</v>
      </c>
      <c r="C37" s="11"/>
      <c r="D37" s="6">
        <v>18198.14</v>
      </c>
      <c r="E37" s="6"/>
      <c r="F37" s="6"/>
    </row>
    <row r="38" spans="2:6" ht="12">
      <c r="B38" s="11" t="s">
        <v>23</v>
      </c>
      <c r="C38" s="11"/>
      <c r="D38" s="6">
        <f>2083.2+400</f>
        <v>2483.1999999999998</v>
      </c>
      <c r="E38" s="6"/>
      <c r="F38" s="6">
        <f t="shared" si="0"/>
        <v>2483.1999999999998</v>
      </c>
    </row>
    <row r="39" spans="2:6" ht="12">
      <c r="B39" s="11" t="s">
        <v>14</v>
      </c>
      <c r="C39" s="11"/>
      <c r="D39" s="6">
        <v>17643.41</v>
      </c>
      <c r="E39" s="6"/>
      <c r="F39" s="6">
        <f t="shared" si="0"/>
        <v>17643.41</v>
      </c>
    </row>
    <row r="40" spans="2:6" ht="15" customHeight="1">
      <c r="B40" s="10" t="s">
        <v>27</v>
      </c>
      <c r="C40" s="10"/>
      <c r="D40" s="6">
        <v>90206.67</v>
      </c>
      <c r="E40" s="6"/>
      <c r="F40" s="6">
        <f t="shared" si="0"/>
        <v>90206.67</v>
      </c>
    </row>
    <row r="41" spans="2:6" ht="14.25" customHeight="1">
      <c r="B41" s="10" t="s">
        <v>28</v>
      </c>
      <c r="C41" s="10"/>
      <c r="D41" s="6">
        <v>3750</v>
      </c>
      <c r="E41" s="6"/>
      <c r="F41" s="6">
        <f t="shared" si="0"/>
        <v>3750</v>
      </c>
    </row>
    <row r="42" spans="2:6" ht="17.25" customHeight="1">
      <c r="B42" s="10" t="s">
        <v>29</v>
      </c>
      <c r="C42" s="10"/>
      <c r="D42" s="6">
        <v>1100</v>
      </c>
      <c r="E42" s="6"/>
      <c r="F42" s="6">
        <f t="shared" si="0"/>
        <v>1100</v>
      </c>
    </row>
    <row r="43" spans="2:6" ht="12.75" customHeight="1">
      <c r="B43" s="11" t="s">
        <v>42</v>
      </c>
      <c r="C43" s="11"/>
      <c r="D43" s="19">
        <f>D20-D21</f>
        <v>111117.93999999994</v>
      </c>
      <c r="E43" s="6">
        <f>E18-(E21+E28+E39+E33+E34+E35+E40)</f>
        <v>0</v>
      </c>
      <c r="F43" s="6">
        <f t="shared" si="0"/>
        <v>111117.93999999994</v>
      </c>
    </row>
    <row r="44" spans="2:6" ht="12.75" customHeight="1">
      <c r="B44" s="15" t="s">
        <v>41</v>
      </c>
      <c r="C44" s="19">
        <v>-56876.05</v>
      </c>
      <c r="D44" s="19">
        <f>D43+C44</f>
        <v>54241.889999999941</v>
      </c>
      <c r="E44" s="6"/>
      <c r="F44" s="6">
        <f t="shared" si="0"/>
        <v>54241.889999999941</v>
      </c>
    </row>
    <row r="45" spans="2:6" ht="12">
      <c r="B45" s="11" t="s">
        <v>31</v>
      </c>
      <c r="C45" s="19">
        <v>135800.15</v>
      </c>
      <c r="D45" s="19">
        <f>D16-D17+C45</f>
        <v>147172.99000000002</v>
      </c>
      <c r="E45" s="6"/>
      <c r="F45" s="6">
        <f t="shared" si="0"/>
        <v>147172.99000000002</v>
      </c>
    </row>
    <row r="46" spans="2:6" ht="12">
      <c r="B46" s="11" t="s">
        <v>33</v>
      </c>
      <c r="C46" s="19">
        <v>145572.62</v>
      </c>
      <c r="D46" s="15">
        <v>176833.57</v>
      </c>
      <c r="E46" s="6"/>
      <c r="F46" s="6">
        <f t="shared" si="0"/>
        <v>176833.57</v>
      </c>
    </row>
    <row r="47" spans="2:6" ht="83.25" customHeight="1">
      <c r="B47" s="17" t="s">
        <v>26</v>
      </c>
      <c r="C47" s="17"/>
      <c r="E47" s="31"/>
      <c r="F47" s="32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33" zoomScale="130" zoomScaleNormal="130" workbookViewId="0">
      <selection activeCell="B38" sqref="B38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3"/>
      <c r="G1" s="5"/>
      <c r="H1" s="5"/>
    </row>
    <row r="2" spans="2:9" ht="0.75" hidden="1" customHeight="1">
      <c r="B2" s="5"/>
      <c r="C2" s="5"/>
      <c r="D2" s="5"/>
      <c r="E2" s="5"/>
      <c r="F2" s="34"/>
      <c r="G2" s="5"/>
      <c r="H2" s="5"/>
      <c r="I2" s="5"/>
    </row>
    <row r="3" spans="2:9" ht="24.75" hidden="1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45</v>
      </c>
      <c r="C4" s="35"/>
      <c r="D4" s="36"/>
      <c r="E4" s="36"/>
      <c r="F4" s="36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40" t="s">
        <v>21</v>
      </c>
      <c r="F6" s="41"/>
    </row>
    <row r="7" spans="2:9" ht="12">
      <c r="B7" s="21" t="s">
        <v>1</v>
      </c>
      <c r="C7" s="22"/>
      <c r="D7" s="23"/>
      <c r="E7" s="24">
        <v>7257</v>
      </c>
      <c r="F7" s="25"/>
    </row>
    <row r="8" spans="2:9" ht="10.5" customHeight="1">
      <c r="B8" s="21" t="s">
        <v>2</v>
      </c>
      <c r="C8" s="22"/>
      <c r="D8" s="23"/>
      <c r="E8" s="24">
        <v>101.4</v>
      </c>
      <c r="F8" s="25"/>
    </row>
    <row r="9" spans="2:9" ht="11.25" customHeight="1">
      <c r="B9" s="21" t="s">
        <v>3</v>
      </c>
      <c r="C9" s="22"/>
      <c r="D9" s="23"/>
      <c r="E9" s="24"/>
      <c r="F9" s="25"/>
    </row>
    <row r="10" spans="2:9" ht="12">
      <c r="B10" s="21" t="s">
        <v>4</v>
      </c>
      <c r="C10" s="22"/>
      <c r="D10" s="23"/>
      <c r="E10" s="24"/>
      <c r="F10" s="25"/>
    </row>
    <row r="11" spans="2:9" ht="12">
      <c r="B11" s="21" t="s">
        <v>22</v>
      </c>
      <c r="C11" s="22"/>
      <c r="D11" s="23"/>
      <c r="E11" s="24">
        <v>305</v>
      </c>
      <c r="F11" s="25"/>
    </row>
    <row r="12" spans="2:9" ht="25.5" customHeight="1" thickBot="1">
      <c r="B12" s="26" t="s">
        <v>5</v>
      </c>
      <c r="C12" s="27"/>
      <c r="D12" s="28"/>
      <c r="E12" s="29">
        <v>21.28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444572.1+6463.38</f>
        <v>451035.48</v>
      </c>
      <c r="E16" s="6"/>
      <c r="F16" s="6">
        <f>D16+E16</f>
        <v>451035.48</v>
      </c>
    </row>
    <row r="17" spans="2:6">
      <c r="B17" s="14" t="s">
        <v>30</v>
      </c>
      <c r="C17" s="14"/>
      <c r="D17" s="6">
        <f>6463.38+410153.81</f>
        <v>416617.19</v>
      </c>
      <c r="E17" s="6"/>
      <c r="F17" s="6">
        <f t="shared" ref="F17:F46" si="0">D17+E17</f>
        <v>416617.19</v>
      </c>
    </row>
    <row r="18" spans="2:6" ht="11.25" customHeight="1">
      <c r="B18" s="16" t="s">
        <v>34</v>
      </c>
      <c r="C18" s="16"/>
      <c r="D18" s="6">
        <v>10191</v>
      </c>
      <c r="E18" s="6"/>
      <c r="F18" s="6">
        <f t="shared" si="0"/>
        <v>10191</v>
      </c>
    </row>
    <row r="19" spans="2:6" ht="11.25" customHeight="1">
      <c r="B19" s="16" t="s">
        <v>35</v>
      </c>
      <c r="C19" s="16"/>
      <c r="D19" s="6">
        <v>13693.36</v>
      </c>
      <c r="E19" s="6"/>
      <c r="F19" s="6">
        <f t="shared" si="0"/>
        <v>13693.36</v>
      </c>
    </row>
    <row r="20" spans="2:6" ht="11.25" customHeight="1">
      <c r="B20" s="16" t="s">
        <v>37</v>
      </c>
      <c r="C20" s="16"/>
      <c r="D20" s="15">
        <f>D17+D18+D19</f>
        <v>440501.55</v>
      </c>
      <c r="E20" s="6"/>
      <c r="F20" s="6">
        <f t="shared" si="0"/>
        <v>440501.55</v>
      </c>
    </row>
    <row r="21" spans="2:6" ht="13.5" customHeight="1">
      <c r="B21" s="11" t="s">
        <v>9</v>
      </c>
      <c r="C21" s="11"/>
      <c r="D21" s="15">
        <f>D22+D23+D24+D25+D26+D27+D28+D32+D36+D38+D39+D40+D41+D42+D37</f>
        <v>583699.8600000001</v>
      </c>
      <c r="E21" s="6">
        <f>SUM(E22:E27)</f>
        <v>0</v>
      </c>
      <c r="F21" s="6">
        <f t="shared" si="0"/>
        <v>583699.8600000001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110927.51999999999</v>
      </c>
      <c r="E28" s="6">
        <f>SUM(E29:E31)</f>
        <v>0</v>
      </c>
      <c r="F28" s="6">
        <f t="shared" si="0"/>
        <v>110927.51999999999</v>
      </c>
    </row>
    <row r="29" spans="2:6" ht="24">
      <c r="B29" s="13" t="s">
        <v>16</v>
      </c>
      <c r="C29" s="13"/>
      <c r="D29" s="6">
        <v>37107</v>
      </c>
      <c r="E29" s="6"/>
      <c r="F29" s="6">
        <f t="shared" si="0"/>
        <v>37107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42572.52</v>
      </c>
      <c r="E31" s="6"/>
      <c r="F31" s="6">
        <f t="shared" si="0"/>
        <v>42572.52</v>
      </c>
    </row>
    <row r="32" spans="2:6" ht="12">
      <c r="B32" s="11" t="s">
        <v>36</v>
      </c>
      <c r="C32" s="11"/>
      <c r="D32" s="15">
        <f>D33+D34+D35</f>
        <v>302519.7</v>
      </c>
      <c r="E32" s="6"/>
      <c r="F32" s="6">
        <f t="shared" si="0"/>
        <v>302519.7</v>
      </c>
    </row>
    <row r="33" spans="2:6" ht="12">
      <c r="B33" s="12" t="s">
        <v>15</v>
      </c>
      <c r="C33" s="12"/>
      <c r="D33" s="6">
        <f>62489.06+698.41+17548.86</f>
        <v>80736.33</v>
      </c>
      <c r="E33" s="6"/>
      <c r="F33" s="6">
        <f t="shared" si="0"/>
        <v>80736.33</v>
      </c>
    </row>
    <row r="34" spans="2:6" ht="24">
      <c r="B34" s="13" t="s">
        <v>44</v>
      </c>
      <c r="C34" s="13"/>
      <c r="D34" s="6">
        <v>62943.37</v>
      </c>
      <c r="E34" s="6"/>
      <c r="F34" s="6">
        <f t="shared" si="0"/>
        <v>62943.37</v>
      </c>
    </row>
    <row r="35" spans="2:6" ht="12">
      <c r="B35" s="13" t="s">
        <v>32</v>
      </c>
      <c r="C35" s="13"/>
      <c r="D35" s="6">
        <f>60338.41+17548.86+161689.06-D33</f>
        <v>158840</v>
      </c>
      <c r="E35" s="6"/>
      <c r="F35" s="6">
        <f t="shared" si="0"/>
        <v>158840</v>
      </c>
    </row>
    <row r="36" spans="2:6" ht="12">
      <c r="B36" s="11" t="s">
        <v>48</v>
      </c>
      <c r="C36" s="11"/>
      <c r="D36" s="6">
        <f>5050.62+820.62</f>
        <v>5871.24</v>
      </c>
      <c r="E36" s="6"/>
      <c r="F36" s="6">
        <f t="shared" si="0"/>
        <v>5871.24</v>
      </c>
    </row>
    <row r="37" spans="2:6" ht="12">
      <c r="B37" s="11" t="s">
        <v>39</v>
      </c>
      <c r="C37" s="11"/>
      <c r="D37" s="6">
        <v>0</v>
      </c>
      <c r="E37" s="6"/>
      <c r="F37" s="6"/>
    </row>
    <row r="38" spans="2:6" ht="12">
      <c r="B38" s="11" t="s">
        <v>23</v>
      </c>
      <c r="C38" s="11"/>
      <c r="D38" s="6">
        <v>4166.3999999999996</v>
      </c>
      <c r="E38" s="6"/>
      <c r="F38" s="6">
        <f t="shared" si="0"/>
        <v>4166.3999999999996</v>
      </c>
    </row>
    <row r="39" spans="2:6" ht="12">
      <c r="B39" s="11" t="s">
        <v>14</v>
      </c>
      <c r="C39" s="11"/>
      <c r="D39" s="6">
        <v>17573.71</v>
      </c>
      <c r="E39" s="6"/>
      <c r="F39" s="6">
        <f t="shared" si="0"/>
        <v>17573.71</v>
      </c>
    </row>
    <row r="40" spans="2:6" ht="15" customHeight="1">
      <c r="B40" s="10" t="s">
        <v>27</v>
      </c>
      <c r="C40" s="10"/>
      <c r="D40" s="6">
        <v>90207.1</v>
      </c>
      <c r="E40" s="6"/>
      <c r="F40" s="6">
        <f t="shared" si="0"/>
        <v>90207.1</v>
      </c>
    </row>
    <row r="41" spans="2:6" ht="14.25" customHeight="1">
      <c r="B41" s="10" t="s">
        <v>28</v>
      </c>
      <c r="C41" s="10"/>
      <c r="D41" s="6">
        <v>3600</v>
      </c>
      <c r="E41" s="6"/>
      <c r="F41" s="6">
        <f t="shared" si="0"/>
        <v>3600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46</v>
      </c>
      <c r="C43" s="11"/>
      <c r="D43" s="19">
        <f>D20-D21</f>
        <v>-143198.31000000011</v>
      </c>
      <c r="E43" s="6">
        <f>E18-(E21+E28+E39+E33+E34+E35+E40)</f>
        <v>0</v>
      </c>
      <c r="F43" s="6">
        <f t="shared" si="0"/>
        <v>-143198.31000000011</v>
      </c>
    </row>
    <row r="44" spans="2:6" ht="12.75" customHeight="1">
      <c r="B44" s="15" t="s">
        <v>47</v>
      </c>
      <c r="C44" s="19">
        <f>'1 квартал'!D44</f>
        <v>54241.889999999941</v>
      </c>
      <c r="D44" s="19">
        <f>D43+C44</f>
        <v>-88956.420000000173</v>
      </c>
      <c r="E44" s="6"/>
      <c r="F44" s="6">
        <f t="shared" si="0"/>
        <v>-88956.420000000173</v>
      </c>
    </row>
    <row r="45" spans="2:6" ht="12">
      <c r="B45" s="11" t="s">
        <v>31</v>
      </c>
      <c r="C45" s="19">
        <f>'1 квартал'!D45</f>
        <v>147172.99000000002</v>
      </c>
      <c r="D45" s="19">
        <f>D16-D17+C45</f>
        <v>181591.28</v>
      </c>
      <c r="E45" s="6"/>
      <c r="F45" s="6">
        <f t="shared" si="0"/>
        <v>181591.28</v>
      </c>
    </row>
    <row r="46" spans="2:6" ht="12">
      <c r="B46" s="11" t="s">
        <v>33</v>
      </c>
      <c r="C46" s="19">
        <f>'1 квартал'!D46</f>
        <v>176833.57</v>
      </c>
      <c r="D46" s="15">
        <v>261522.52</v>
      </c>
      <c r="E46" s="6"/>
      <c r="F46" s="6">
        <f t="shared" si="0"/>
        <v>261522.52</v>
      </c>
    </row>
    <row r="47" spans="2:6" ht="83.25" customHeight="1">
      <c r="B47" s="20" t="s">
        <v>26</v>
      </c>
      <c r="C47" s="20"/>
      <c r="E47" s="31"/>
      <c r="F47" s="32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2019-09-04T13:08:19Z</dcterms:modified>
</cp:coreProperties>
</file>