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5" state="hidden" r:id="rId1"/>
    <sheet name="2 квартал " sheetId="6" r:id="rId2"/>
  </sheets>
  <calcPr calcId="124519"/>
</workbook>
</file>

<file path=xl/calcChain.xml><?xml version="1.0" encoding="utf-8"?>
<calcChain xmlns="http://schemas.openxmlformats.org/spreadsheetml/2006/main">
  <c r="D33" i="6"/>
  <c r="F33" s="1"/>
  <c r="C43"/>
  <c r="F43"/>
  <c r="F39"/>
  <c r="F38"/>
  <c r="F37"/>
  <c r="F36"/>
  <c r="F35"/>
  <c r="F32"/>
  <c r="F30"/>
  <c r="F27"/>
  <c r="F26"/>
  <c r="F25"/>
  <c r="F24"/>
  <c r="E23"/>
  <c r="E40" s="1"/>
  <c r="D22"/>
  <c r="F22" s="1"/>
  <c r="F21"/>
  <c r="F20"/>
  <c r="F19"/>
  <c r="F18"/>
  <c r="F17"/>
  <c r="F16"/>
  <c r="D29" i="5"/>
  <c r="D31" s="1"/>
  <c r="D33"/>
  <c r="D27"/>
  <c r="D30"/>
  <c r="D42"/>
  <c r="C42" i="6" s="1"/>
  <c r="D42" s="1"/>
  <c r="F42" s="1"/>
  <c r="F31" l="1"/>
  <c r="D28"/>
  <c r="F29"/>
  <c r="F43" i="5"/>
  <c r="F30"/>
  <c r="F31"/>
  <c r="F32"/>
  <c r="F33"/>
  <c r="F35"/>
  <c r="F36"/>
  <c r="F37"/>
  <c r="F38"/>
  <c r="F39"/>
  <c r="F29"/>
  <c r="F25"/>
  <c r="F26"/>
  <c r="F19"/>
  <c r="F20"/>
  <c r="F21"/>
  <c r="F27"/>
  <c r="E23"/>
  <c r="E40" s="1"/>
  <c r="F18"/>
  <c r="D23" i="6" l="1"/>
  <c r="F28"/>
  <c r="F17" i="5"/>
  <c r="D22"/>
  <c r="F16"/>
  <c r="F42"/>
  <c r="F24"/>
  <c r="D28"/>
  <c r="D23" s="1"/>
  <c r="F23" i="6" l="1"/>
  <c r="D40"/>
  <c r="F28" i="5"/>
  <c r="F23"/>
  <c r="F22"/>
  <c r="F40" i="6" l="1"/>
  <c r="D40" i="5"/>
  <c r="D41" s="1"/>
  <c r="C41" i="6" s="1"/>
  <c r="D41" s="1"/>
  <c r="F41" s="1"/>
  <c r="F40" i="5" l="1"/>
  <c r="F41"/>
</calcChain>
</file>

<file path=xl/sharedStrings.xml><?xml version="1.0" encoding="utf-8"?>
<sst xmlns="http://schemas.openxmlformats.org/spreadsheetml/2006/main" count="81" uniqueCount="46">
  <si>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</si>
  <si>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</si>
  <si>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</si>
  <si>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</si>
  <si>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</si>
  <si>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</si>
  <si>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</si>
  <si>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</si>
  <si>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</si>
  <si>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</si>
  <si>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</si>
  <si>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</si>
  <si>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</si>
  <si>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</si>
  <si>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</si>
  <si>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</si>
  <si>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</si>
  <si>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</si>
  <si>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</si>
  <si>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</si>
  <si>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</si>
  <si>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</si>
  <si>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</si>
  <si>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</si>
  <si>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</si>
  <si>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</si>
  <si>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Задолженность по оплате по коммун.услугам</t>
  </si>
  <si>
    <t>Задолженность по оплате по ст."Содержание"</t>
  </si>
  <si>
    <t>Затраты на работы по текущ.ремонту</t>
  </si>
  <si>
    <t>Получено доходов от повыш. К-тов</t>
  </si>
  <si>
    <t>Нераспределенный (сверхнормат.) ОДН по эл-ву, х.в.</t>
  </si>
  <si>
    <t xml:space="preserve">Получено доходов от использования общего имущества </t>
  </si>
  <si>
    <t>Затраты на заработную плату рабочим  текущего  ремонта (с отчислениями на  соцнужды)</t>
  </si>
  <si>
    <t>ИТОГО ДОХОДОВ</t>
  </si>
  <si>
    <t>Всего за 4 кв. 2018 г.</t>
  </si>
  <si>
    <t>Налог УСН</t>
  </si>
  <si>
    <t>Общеэксплуатац.расходы</t>
  </si>
  <si>
    <t>Остаток неиспользованных средств на 01.04.19.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</si>
  <si>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</si>
  <si>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1 квартал  2019   год</t>
  </si>
  <si>
    <t>9000-маляры премия</t>
  </si>
  <si>
    <t>2000-уборщица премия</t>
  </si>
  <si>
    <t>Остаток неиспользованных средств на 01.07.19.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</si>
  <si>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</si>
  <si>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2 квартал  2019   год</t>
  </si>
  <si>
    <t>Общеэксплуатац.расходы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</si>
</sst>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3" xfId="0" applyFont="1" applyBorder="1"/>
    <xf numFmtId="4" fontId="1" fillId="0" borderId="15" xfId="0" applyNumberFormat="1" applyFont="1" applyBorder="1"/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/>
    <xf numFmtId="4" fontId="3" fillId="0" borderId="15" xfId="0" applyNumberFormat="1" applyFont="1" applyBorder="1" applyAlignment="1">
      <alignment vertical="center"/>
    </xf>
    <xf numFmtId="2" fontId="2" fillId="0" borderId="1" xfId="0" applyNumberFormat="1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7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opLeftCell="A23" zoomScale="130" zoomScaleNormal="130" workbookViewId="0">
      <selection activeCell="B46" sqref="B46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3"/>
      <c r="G1" s="5"/>
      <c r="H1" s="5"/>
    </row>
    <row r="2" spans="2:9" ht="0.75" hidden="1" customHeight="1">
      <c r="B2" s="5"/>
      <c r="C2" s="5"/>
      <c r="D2" s="5"/>
      <c r="E2" s="5"/>
      <c r="F2" s="24"/>
      <c r="G2" s="5"/>
      <c r="H2" s="5"/>
      <c r="I2" s="5"/>
    </row>
    <row r="3" spans="2:9" ht="24.75" hidden="1" customHeight="1">
      <c r="B3" s="5"/>
      <c r="C3" s="5"/>
      <c r="D3" s="5"/>
      <c r="E3" s="5"/>
      <c r="F3" s="24"/>
      <c r="G3" s="5"/>
      <c r="H3" s="5"/>
      <c r="I3" s="5"/>
    </row>
    <row r="4" spans="2:9" ht="45" customHeight="1">
      <c r="B4" s="25" t="s">
        <v>39</v>
      </c>
      <c r="C4" s="25"/>
      <c r="D4" s="26"/>
      <c r="E4" s="26"/>
      <c r="F4" s="26"/>
      <c r="G4" s="5"/>
      <c r="H4" s="5"/>
      <c r="I4" s="5"/>
    </row>
    <row r="5" spans="2:9" ht="4.5" customHeight="1" thickBot="1"/>
    <row r="6" spans="2:9" ht="12">
      <c r="B6" s="27" t="s">
        <v>0</v>
      </c>
      <c r="C6" s="28"/>
      <c r="D6" s="29"/>
      <c r="E6" s="30" t="s">
        <v>16</v>
      </c>
      <c r="F6" s="31"/>
    </row>
    <row r="7" spans="2:9" ht="12">
      <c r="B7" s="32" t="s">
        <v>1</v>
      </c>
      <c r="C7" s="33"/>
      <c r="D7" s="34"/>
      <c r="E7" s="35">
        <v>2605.58</v>
      </c>
      <c r="F7" s="36"/>
    </row>
    <row r="8" spans="2:9" ht="11.25" customHeight="1">
      <c r="B8" s="32" t="s">
        <v>2</v>
      </c>
      <c r="C8" s="33"/>
      <c r="D8" s="34"/>
      <c r="E8" s="35">
        <v>0</v>
      </c>
      <c r="F8" s="36"/>
    </row>
    <row r="9" spans="2:9" ht="11.25" customHeight="1">
      <c r="B9" s="32" t="s">
        <v>3</v>
      </c>
      <c r="C9" s="33"/>
      <c r="D9" s="34"/>
      <c r="E9" s="35">
        <v>402</v>
      </c>
      <c r="F9" s="36"/>
    </row>
    <row r="10" spans="2:9" ht="12">
      <c r="B10" s="32" t="s">
        <v>4</v>
      </c>
      <c r="C10" s="33"/>
      <c r="D10" s="34"/>
      <c r="E10" s="35"/>
      <c r="F10" s="36"/>
    </row>
    <row r="11" spans="2:9" ht="12">
      <c r="B11" s="32" t="s">
        <v>17</v>
      </c>
      <c r="C11" s="33"/>
      <c r="D11" s="34"/>
      <c r="E11" s="35">
        <v>82</v>
      </c>
      <c r="F11" s="36"/>
    </row>
    <row r="12" spans="2:9" ht="25.5" customHeight="1" thickBot="1">
      <c r="B12" s="37" t="s">
        <v>5</v>
      </c>
      <c r="C12" s="38"/>
      <c r="D12" s="39"/>
      <c r="E12" s="40">
        <v>15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34</v>
      </c>
      <c r="D14" s="7" t="s">
        <v>6</v>
      </c>
      <c r="E14" s="7" t="s">
        <v>7</v>
      </c>
      <c r="F14" s="9" t="s">
        <v>14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117251.1</v>
      </c>
      <c r="E16" s="6"/>
      <c r="F16" s="6">
        <f>D16+E16</f>
        <v>117251.1</v>
      </c>
    </row>
    <row r="17" spans="2:8" ht="12">
      <c r="B17" s="11" t="s">
        <v>9</v>
      </c>
      <c r="C17" s="11"/>
      <c r="D17" s="6">
        <v>111384.12</v>
      </c>
      <c r="E17" s="6"/>
      <c r="F17" s="6">
        <f t="shared" ref="F17:F43" si="0">D17+E17</f>
        <v>111384.12</v>
      </c>
    </row>
    <row r="18" spans="2:8" ht="12" hidden="1">
      <c r="B18" s="11"/>
      <c r="C18" s="11"/>
      <c r="D18" s="6"/>
      <c r="E18" s="6"/>
      <c r="F18" s="6">
        <f t="shared" si="0"/>
        <v>0</v>
      </c>
    </row>
    <row r="19" spans="2:8" ht="12" hidden="1">
      <c r="B19" s="11"/>
      <c r="C19" s="11"/>
      <c r="D19" s="6"/>
      <c r="E19" s="6"/>
      <c r="F19" s="6">
        <f t="shared" si="0"/>
        <v>0</v>
      </c>
    </row>
    <row r="20" spans="2:8" ht="15" customHeight="1">
      <c r="B20" s="16" t="s">
        <v>31</v>
      </c>
      <c r="C20" s="16"/>
      <c r="D20" s="6">
        <v>7552.5</v>
      </c>
      <c r="E20" s="6"/>
      <c r="F20" s="6">
        <f t="shared" si="0"/>
        <v>7552.5</v>
      </c>
    </row>
    <row r="21" spans="2:8" ht="13.5" customHeight="1">
      <c r="B21" s="10" t="s">
        <v>29</v>
      </c>
      <c r="C21" s="10"/>
      <c r="D21" s="6">
        <v>1917.58</v>
      </c>
      <c r="E21" s="6"/>
      <c r="F21" s="6">
        <f t="shared" si="0"/>
        <v>1917.58</v>
      </c>
    </row>
    <row r="22" spans="2:8" ht="13.5" customHeight="1">
      <c r="B22" s="10" t="s">
        <v>33</v>
      </c>
      <c r="C22" s="10"/>
      <c r="D22" s="15">
        <f>D17+D20+D21</f>
        <v>120854.2</v>
      </c>
      <c r="E22" s="6"/>
      <c r="F22" s="6">
        <f t="shared" si="0"/>
        <v>120854.2</v>
      </c>
    </row>
    <row r="23" spans="2:8" ht="12">
      <c r="B23" s="11" t="s">
        <v>10</v>
      </c>
      <c r="C23" s="11"/>
      <c r="D23" s="22">
        <f>D24+D25+D26+D27+D28+D32+D33+D35+D36+D37+D38+D39+D34</f>
        <v>198293.79000000004</v>
      </c>
      <c r="E23" s="6">
        <f>SUM(E24:E26)</f>
        <v>0</v>
      </c>
      <c r="F23" s="6">
        <f t="shared" si="0"/>
        <v>198293.79000000004</v>
      </c>
    </row>
    <row r="24" spans="2:8" ht="15.75" hidden="1" customHeight="1">
      <c r="B24" s="13" t="s">
        <v>23</v>
      </c>
      <c r="C24" s="13"/>
      <c r="D24" s="6">
        <v>0</v>
      </c>
      <c r="E24" s="6"/>
      <c r="F24" s="6">
        <f t="shared" si="0"/>
        <v>0</v>
      </c>
    </row>
    <row r="25" spans="2:8" ht="12" hidden="1">
      <c r="B25" s="13" t="s">
        <v>19</v>
      </c>
      <c r="C25" s="13"/>
      <c r="D25" s="6">
        <v>0</v>
      </c>
      <c r="E25" s="6"/>
      <c r="F25" s="6">
        <f t="shared" si="0"/>
        <v>0</v>
      </c>
    </row>
    <row r="26" spans="2:8" ht="12">
      <c r="B26" s="12" t="s">
        <v>11</v>
      </c>
      <c r="C26" s="12"/>
      <c r="D26" s="6">
        <v>0</v>
      </c>
      <c r="E26" s="6"/>
      <c r="F26" s="6">
        <f t="shared" si="0"/>
        <v>0</v>
      </c>
    </row>
    <row r="27" spans="2:8" ht="37.5" customHeight="1">
      <c r="B27" s="10" t="s">
        <v>15</v>
      </c>
      <c r="C27" s="10"/>
      <c r="D27" s="22">
        <f>39060+2000</f>
        <v>41060</v>
      </c>
      <c r="E27" s="6"/>
      <c r="F27" s="6">
        <f t="shared" si="0"/>
        <v>41060</v>
      </c>
      <c r="H27" s="4" t="s">
        <v>41</v>
      </c>
    </row>
    <row r="28" spans="2:8" ht="12">
      <c r="B28" s="10" t="s">
        <v>28</v>
      </c>
      <c r="C28" s="10"/>
      <c r="D28" s="15">
        <f>D29+D30+D31</f>
        <v>112737.44</v>
      </c>
      <c r="E28" s="6"/>
      <c r="F28" s="6">
        <f t="shared" si="0"/>
        <v>112737.44</v>
      </c>
    </row>
    <row r="29" spans="2:8" ht="12">
      <c r="B29" s="12" t="s">
        <v>13</v>
      </c>
      <c r="C29" s="12"/>
      <c r="D29" s="6">
        <f>1606.94+28954.82</f>
        <v>30561.759999999998</v>
      </c>
      <c r="E29" s="6"/>
      <c r="F29" s="6">
        <f t="shared" si="0"/>
        <v>30561.759999999998</v>
      </c>
    </row>
    <row r="30" spans="2:8" ht="24">
      <c r="B30" s="13" t="s">
        <v>32</v>
      </c>
      <c r="C30" s="13"/>
      <c r="D30" s="6">
        <f>7812+21699.68+9000</f>
        <v>38511.68</v>
      </c>
      <c r="E30" s="6"/>
      <c r="F30" s="6">
        <f t="shared" si="0"/>
        <v>38511.68</v>
      </c>
      <c r="H30" s="4" t="s">
        <v>40</v>
      </c>
    </row>
    <row r="31" spans="2:8" ht="12">
      <c r="B31" s="13" t="s">
        <v>21</v>
      </c>
      <c r="C31" s="13"/>
      <c r="D31" s="6">
        <f>32356.94+350-D29+41518.82</f>
        <v>43664</v>
      </c>
      <c r="E31" s="6"/>
      <c r="F31" s="6">
        <f t="shared" si="0"/>
        <v>43664</v>
      </c>
    </row>
    <row r="32" spans="2:8" ht="12">
      <c r="B32" s="11" t="s">
        <v>12</v>
      </c>
      <c r="C32" s="11"/>
      <c r="D32" s="6">
        <v>6333.53</v>
      </c>
      <c r="E32" s="6"/>
      <c r="F32" s="6">
        <f t="shared" si="0"/>
        <v>6333.53</v>
      </c>
    </row>
    <row r="33" spans="2:6" ht="15" customHeight="1">
      <c r="B33" s="11" t="s">
        <v>36</v>
      </c>
      <c r="C33" s="11"/>
      <c r="D33" s="6">
        <f>1644.81+2900.3+6764.64+8492.2</f>
        <v>19801.95</v>
      </c>
      <c r="E33" s="6"/>
      <c r="F33" s="6">
        <f t="shared" si="0"/>
        <v>19801.95</v>
      </c>
    </row>
    <row r="34" spans="2:6" ht="15" customHeight="1">
      <c r="B34" s="11" t="s">
        <v>35</v>
      </c>
      <c r="C34" s="11"/>
      <c r="D34" s="6">
        <v>4905.76</v>
      </c>
      <c r="E34" s="6"/>
      <c r="F34" s="6"/>
    </row>
    <row r="35" spans="2:6" ht="13.5" customHeight="1">
      <c r="B35" s="11" t="s">
        <v>18</v>
      </c>
      <c r="C35" s="11"/>
      <c r="D35" s="6">
        <v>0</v>
      </c>
      <c r="E35" s="6"/>
      <c r="F35" s="6">
        <f t="shared" si="0"/>
        <v>0</v>
      </c>
    </row>
    <row r="36" spans="2:6" ht="15.75" customHeight="1">
      <c r="B36" s="10" t="s">
        <v>22</v>
      </c>
      <c r="C36" s="10"/>
      <c r="D36" s="6">
        <v>11725.11</v>
      </c>
      <c r="E36" s="6"/>
      <c r="F36" s="6">
        <f t="shared" si="0"/>
        <v>11725.11</v>
      </c>
    </row>
    <row r="37" spans="2:6" ht="12" customHeight="1">
      <c r="B37" s="10" t="s">
        <v>24</v>
      </c>
      <c r="C37" s="10"/>
      <c r="D37" s="6">
        <v>1350</v>
      </c>
      <c r="E37" s="6"/>
      <c r="F37" s="6">
        <f t="shared" si="0"/>
        <v>1350</v>
      </c>
    </row>
    <row r="38" spans="2:6" ht="15" customHeight="1">
      <c r="B38" s="10" t="s">
        <v>25</v>
      </c>
      <c r="C38" s="10"/>
      <c r="D38" s="6">
        <v>380</v>
      </c>
      <c r="E38" s="6"/>
      <c r="F38" s="6">
        <f t="shared" si="0"/>
        <v>380</v>
      </c>
    </row>
    <row r="39" spans="2:6" ht="15" hidden="1" customHeight="1">
      <c r="B39" s="16" t="s">
        <v>30</v>
      </c>
      <c r="C39" s="16"/>
      <c r="D39" s="6"/>
      <c r="E39" s="6"/>
      <c r="F39" s="6">
        <f t="shared" si="0"/>
        <v>0</v>
      </c>
    </row>
    <row r="40" spans="2:6" ht="12">
      <c r="B40" s="11" t="s">
        <v>38</v>
      </c>
      <c r="C40" s="11"/>
      <c r="D40" s="20">
        <f>D22-D23</f>
        <v>-77439.59000000004</v>
      </c>
      <c r="E40" s="17">
        <f>E20-(E23+E27+E29+E30+E33+E35+E36)</f>
        <v>0</v>
      </c>
      <c r="F40" s="6">
        <f t="shared" si="0"/>
        <v>-77439.59000000004</v>
      </c>
    </row>
    <row r="41" spans="2:6" ht="12">
      <c r="B41" s="11" t="s">
        <v>37</v>
      </c>
      <c r="C41" s="21">
        <v>-73591.850000000006</v>
      </c>
      <c r="D41" s="18">
        <f>D40+C41</f>
        <v>-151031.44000000006</v>
      </c>
      <c r="E41" s="17"/>
      <c r="F41" s="6">
        <f t="shared" si="0"/>
        <v>-151031.44000000006</v>
      </c>
    </row>
    <row r="42" spans="2:6" ht="12">
      <c r="B42" s="11" t="s">
        <v>27</v>
      </c>
      <c r="C42" s="21">
        <v>-120.55</v>
      </c>
      <c r="D42" s="18">
        <f>D16-D17+C42</f>
        <v>5746.4300000000103</v>
      </c>
      <c r="E42" s="17"/>
      <c r="F42" s="6">
        <f t="shared" si="0"/>
        <v>5746.4300000000103</v>
      </c>
    </row>
    <row r="43" spans="2:6" ht="12">
      <c r="B43" s="11" t="s">
        <v>26</v>
      </c>
      <c r="C43" s="21">
        <v>2394.58</v>
      </c>
      <c r="D43" s="18">
        <v>10029.98</v>
      </c>
      <c r="E43" s="6"/>
      <c r="F43" s="6">
        <f t="shared" si="0"/>
        <v>10029.98</v>
      </c>
    </row>
    <row r="44" spans="2:6" ht="48.75" customHeight="1">
      <c r="B44" s="14" t="s">
        <v>20</v>
      </c>
      <c r="C44" s="14"/>
      <c r="E44" s="42"/>
      <c r="F44" s="43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tabSelected="1" topLeftCell="A20" zoomScale="130" zoomScaleNormal="130" workbookViewId="0">
      <selection activeCell="B36" sqref="B36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hidden="1" customWidth="1"/>
    <col min="4" max="4" width="12.425781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3"/>
      <c r="G1" s="5"/>
      <c r="H1" s="5"/>
    </row>
    <row r="2" spans="2:9" ht="0.75" hidden="1" customHeight="1">
      <c r="B2" s="5"/>
      <c r="C2" s="5"/>
      <c r="D2" s="5"/>
      <c r="E2" s="5"/>
      <c r="F2" s="24"/>
      <c r="G2" s="5"/>
      <c r="H2" s="5"/>
      <c r="I2" s="5"/>
    </row>
    <row r="3" spans="2:9" ht="24.75" hidden="1" customHeight="1">
      <c r="B3" s="5"/>
      <c r="C3" s="5"/>
      <c r="D3" s="5"/>
      <c r="E3" s="5"/>
      <c r="F3" s="24"/>
      <c r="G3" s="5"/>
      <c r="H3" s="5"/>
      <c r="I3" s="5"/>
    </row>
    <row r="4" spans="2:9" ht="45" customHeight="1">
      <c r="B4" s="25" t="s">
        <v>44</v>
      </c>
      <c r="C4" s="25"/>
      <c r="D4" s="26"/>
      <c r="E4" s="26"/>
      <c r="F4" s="26"/>
      <c r="G4" s="5"/>
      <c r="H4" s="5"/>
      <c r="I4" s="5"/>
    </row>
    <row r="5" spans="2:9" ht="4.5" customHeight="1" thickBot="1"/>
    <row r="6" spans="2:9" ht="12">
      <c r="B6" s="27" t="s">
        <v>0</v>
      </c>
      <c r="C6" s="28"/>
      <c r="D6" s="29"/>
      <c r="E6" s="30" t="s">
        <v>16</v>
      </c>
      <c r="F6" s="31"/>
    </row>
    <row r="7" spans="2:9" ht="12">
      <c r="B7" s="32" t="s">
        <v>1</v>
      </c>
      <c r="C7" s="33"/>
      <c r="D7" s="34"/>
      <c r="E7" s="35">
        <v>2605.58</v>
      </c>
      <c r="F7" s="36"/>
    </row>
    <row r="8" spans="2:9" ht="11.25" customHeight="1">
      <c r="B8" s="32" t="s">
        <v>2</v>
      </c>
      <c r="C8" s="33"/>
      <c r="D8" s="34"/>
      <c r="E8" s="35">
        <v>0</v>
      </c>
      <c r="F8" s="36"/>
    </row>
    <row r="9" spans="2:9" ht="11.25" customHeight="1">
      <c r="B9" s="32" t="s">
        <v>3</v>
      </c>
      <c r="C9" s="33"/>
      <c r="D9" s="34"/>
      <c r="E9" s="35">
        <v>402</v>
      </c>
      <c r="F9" s="36"/>
    </row>
    <row r="10" spans="2:9" ht="12">
      <c r="B10" s="32" t="s">
        <v>4</v>
      </c>
      <c r="C10" s="33"/>
      <c r="D10" s="34"/>
      <c r="E10" s="35"/>
      <c r="F10" s="36"/>
    </row>
    <row r="11" spans="2:9" ht="12">
      <c r="B11" s="32" t="s">
        <v>17</v>
      </c>
      <c r="C11" s="33"/>
      <c r="D11" s="34"/>
      <c r="E11" s="35">
        <v>82</v>
      </c>
      <c r="F11" s="36"/>
    </row>
    <row r="12" spans="2:9" ht="25.5" customHeight="1" thickBot="1">
      <c r="B12" s="37" t="s">
        <v>5</v>
      </c>
      <c r="C12" s="38"/>
      <c r="D12" s="39"/>
      <c r="E12" s="40">
        <v>15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9"/>
      <c r="D14" s="7" t="s">
        <v>6</v>
      </c>
      <c r="E14" s="7" t="s">
        <v>7</v>
      </c>
      <c r="F14" s="9" t="s">
        <v>14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117251.1</v>
      </c>
      <c r="E16" s="6"/>
      <c r="F16" s="6">
        <f>D16+E16</f>
        <v>117251.1</v>
      </c>
    </row>
    <row r="17" spans="2:6" ht="12">
      <c r="B17" s="11" t="s">
        <v>9</v>
      </c>
      <c r="C17" s="11"/>
      <c r="D17" s="6">
        <v>119175.06</v>
      </c>
      <c r="E17" s="6"/>
      <c r="F17" s="6">
        <f t="shared" ref="F17:F43" si="0">D17+E17</f>
        <v>119175.06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5" customHeight="1">
      <c r="B20" s="16" t="s">
        <v>31</v>
      </c>
      <c r="C20" s="16"/>
      <c r="D20" s="6">
        <v>6837</v>
      </c>
      <c r="E20" s="6"/>
      <c r="F20" s="6">
        <f t="shared" si="0"/>
        <v>6837</v>
      </c>
    </row>
    <row r="21" spans="2:6" ht="13.5" customHeight="1">
      <c r="B21" s="10" t="s">
        <v>29</v>
      </c>
      <c r="C21" s="10"/>
      <c r="D21" s="6">
        <v>1899.06</v>
      </c>
      <c r="E21" s="6"/>
      <c r="F21" s="6">
        <f t="shared" si="0"/>
        <v>1899.06</v>
      </c>
    </row>
    <row r="22" spans="2:6" ht="13.5" customHeight="1">
      <c r="B22" s="10" t="s">
        <v>33</v>
      </c>
      <c r="C22" s="10"/>
      <c r="D22" s="15">
        <f>D17+D20+D21</f>
        <v>127911.12</v>
      </c>
      <c r="E22" s="6"/>
      <c r="F22" s="6">
        <f t="shared" si="0"/>
        <v>127911.12</v>
      </c>
    </row>
    <row r="23" spans="2:6" ht="12">
      <c r="B23" s="11" t="s">
        <v>10</v>
      </c>
      <c r="C23" s="11"/>
      <c r="D23" s="22">
        <f>D24+D25+D26+D27+D28+D32+D33+D35+D36+D37+D38+D39+D34</f>
        <v>100328.44000000002</v>
      </c>
      <c r="E23" s="6">
        <f>SUM(E24:E26)</f>
        <v>0</v>
      </c>
      <c r="F23" s="6">
        <f t="shared" si="0"/>
        <v>100328.44000000002</v>
      </c>
    </row>
    <row r="24" spans="2:6" ht="15.75" hidden="1" customHeight="1">
      <c r="B24" s="13" t="s">
        <v>23</v>
      </c>
      <c r="C24" s="13"/>
      <c r="D24" s="6">
        <v>0</v>
      </c>
      <c r="E24" s="6"/>
      <c r="F24" s="6">
        <f t="shared" si="0"/>
        <v>0</v>
      </c>
    </row>
    <row r="25" spans="2:6" ht="12" hidden="1">
      <c r="B25" s="13" t="s">
        <v>19</v>
      </c>
      <c r="C25" s="13"/>
      <c r="D25" s="6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6">
        <v>0</v>
      </c>
      <c r="E26" s="6"/>
      <c r="F26" s="6">
        <f t="shared" si="0"/>
        <v>0</v>
      </c>
    </row>
    <row r="27" spans="2:6" ht="37.5" customHeight="1">
      <c r="B27" s="10" t="s">
        <v>15</v>
      </c>
      <c r="C27" s="10"/>
      <c r="D27" s="22">
        <v>51963.28</v>
      </c>
      <c r="E27" s="6"/>
      <c r="F27" s="6">
        <f t="shared" si="0"/>
        <v>51963.28</v>
      </c>
    </row>
    <row r="28" spans="2:6" ht="12">
      <c r="B28" s="10" t="s">
        <v>28</v>
      </c>
      <c r="C28" s="10"/>
      <c r="D28" s="15">
        <f>D29+D30+D31</f>
        <v>23093.27</v>
      </c>
      <c r="E28" s="6"/>
      <c r="F28" s="6">
        <f t="shared" si="0"/>
        <v>23093.27</v>
      </c>
    </row>
    <row r="29" spans="2:6" ht="12">
      <c r="B29" s="12" t="s">
        <v>13</v>
      </c>
      <c r="C29" s="12"/>
      <c r="D29" s="6">
        <v>1479.15</v>
      </c>
      <c r="E29" s="6"/>
      <c r="F29" s="6">
        <f t="shared" si="0"/>
        <v>1479.15</v>
      </c>
    </row>
    <row r="30" spans="2:6" ht="24">
      <c r="B30" s="13" t="s">
        <v>32</v>
      </c>
      <c r="C30" s="13"/>
      <c r="D30" s="6">
        <v>20914.12</v>
      </c>
      <c r="E30" s="6"/>
      <c r="F30" s="6">
        <f t="shared" si="0"/>
        <v>20914.12</v>
      </c>
    </row>
    <row r="31" spans="2:6" ht="12">
      <c r="B31" s="13" t="s">
        <v>21</v>
      </c>
      <c r="C31" s="13"/>
      <c r="D31" s="6">
        <v>700</v>
      </c>
      <c r="E31" s="6"/>
      <c r="F31" s="6">
        <f t="shared" si="0"/>
        <v>700</v>
      </c>
    </row>
    <row r="32" spans="2:6" ht="12">
      <c r="B32" s="11" t="s">
        <v>12</v>
      </c>
      <c r="C32" s="11"/>
      <c r="D32" s="6">
        <v>6300</v>
      </c>
      <c r="E32" s="6"/>
      <c r="F32" s="6">
        <f t="shared" si="0"/>
        <v>6300</v>
      </c>
    </row>
    <row r="33" spans="2:6" ht="15" customHeight="1">
      <c r="B33" s="11" t="s">
        <v>45</v>
      </c>
      <c r="C33" s="11"/>
      <c r="D33" s="6">
        <f>1810.6+208.5+2506.08</f>
        <v>4525.18</v>
      </c>
      <c r="E33" s="6"/>
      <c r="F33" s="6">
        <f t="shared" si="0"/>
        <v>4525.18</v>
      </c>
    </row>
    <row r="34" spans="2:6" ht="15" hidden="1" customHeight="1">
      <c r="B34" s="11" t="s">
        <v>35</v>
      </c>
      <c r="C34" s="11"/>
      <c r="D34" s="6"/>
      <c r="E34" s="6"/>
      <c r="F34" s="6"/>
    </row>
    <row r="35" spans="2:6" ht="13.5" customHeight="1">
      <c r="B35" s="11" t="s">
        <v>18</v>
      </c>
      <c r="C35" s="11"/>
      <c r="D35" s="6">
        <v>1041.5999999999999</v>
      </c>
      <c r="E35" s="6"/>
      <c r="F35" s="6">
        <f t="shared" si="0"/>
        <v>1041.5999999999999</v>
      </c>
    </row>
    <row r="36" spans="2:6" ht="15.75" customHeight="1">
      <c r="B36" s="10" t="s">
        <v>22</v>
      </c>
      <c r="C36" s="10"/>
      <c r="D36" s="6">
        <v>11725.11</v>
      </c>
      <c r="E36" s="6"/>
      <c r="F36" s="6">
        <f t="shared" si="0"/>
        <v>11725.11</v>
      </c>
    </row>
    <row r="37" spans="2:6" ht="12" customHeight="1">
      <c r="B37" s="10" t="s">
        <v>24</v>
      </c>
      <c r="C37" s="10"/>
      <c r="D37" s="6">
        <v>1300</v>
      </c>
      <c r="E37" s="6"/>
      <c r="F37" s="6">
        <f t="shared" si="0"/>
        <v>1300</v>
      </c>
    </row>
    <row r="38" spans="2:6" ht="15" customHeight="1">
      <c r="B38" s="10" t="s">
        <v>25</v>
      </c>
      <c r="C38" s="10"/>
      <c r="D38" s="6">
        <v>380</v>
      </c>
      <c r="E38" s="6"/>
      <c r="F38" s="6">
        <f t="shared" si="0"/>
        <v>380</v>
      </c>
    </row>
    <row r="39" spans="2:6" ht="15" hidden="1" customHeight="1">
      <c r="B39" s="16" t="s">
        <v>30</v>
      </c>
      <c r="C39" s="16"/>
      <c r="D39" s="6"/>
      <c r="E39" s="6"/>
      <c r="F39" s="6">
        <f t="shared" si="0"/>
        <v>0</v>
      </c>
    </row>
    <row r="40" spans="2:6" ht="12">
      <c r="B40" s="11" t="s">
        <v>43</v>
      </c>
      <c r="C40" s="11"/>
      <c r="D40" s="20">
        <f>D22-D23</f>
        <v>27582.679999999978</v>
      </c>
      <c r="E40" s="17">
        <f>E20-(E23+E27+E29+E30+E33+E35+E36)</f>
        <v>0</v>
      </c>
      <c r="F40" s="6">
        <f t="shared" si="0"/>
        <v>27582.679999999978</v>
      </c>
    </row>
    <row r="41" spans="2:6" ht="12">
      <c r="B41" s="11" t="s">
        <v>42</v>
      </c>
      <c r="C41" s="21">
        <f>'1 квартал'!D41</f>
        <v>-151031.44000000006</v>
      </c>
      <c r="D41" s="18">
        <f>D40+C41</f>
        <v>-123448.76000000008</v>
      </c>
      <c r="E41" s="17"/>
      <c r="F41" s="6">
        <f t="shared" si="0"/>
        <v>-123448.76000000008</v>
      </c>
    </row>
    <row r="42" spans="2:6" ht="12">
      <c r="B42" s="11" t="s">
        <v>27</v>
      </c>
      <c r="C42" s="21">
        <f>'1 квартал'!D42</f>
        <v>5746.4300000000103</v>
      </c>
      <c r="D42" s="18">
        <f>D16-D17+C42</f>
        <v>3822.4700000000184</v>
      </c>
      <c r="E42" s="17"/>
      <c r="F42" s="6">
        <f t="shared" si="0"/>
        <v>3822.4700000000184</v>
      </c>
    </row>
    <row r="43" spans="2:6" ht="12">
      <c r="B43" s="11" t="s">
        <v>26</v>
      </c>
      <c r="C43" s="21">
        <f>'1 квартал'!D43</f>
        <v>10029.98</v>
      </c>
      <c r="D43" s="18">
        <v>10016.81</v>
      </c>
      <c r="E43" s="6"/>
      <c r="F43" s="6">
        <f t="shared" si="0"/>
        <v>10016.81</v>
      </c>
    </row>
    <row r="44" spans="2:6" ht="48.75" customHeight="1">
      <c r="B44" s="14" t="s">
        <v>20</v>
      </c>
      <c r="C44" s="14"/>
      <c r="E44" s="42"/>
      <c r="F44" s="43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4:F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2019-09-04T13:10:01Z</dcterms:modified>
</cp:coreProperties>
</file>