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6" state="hidden" r:id="rId1"/>
    <sheet name="2 квартал " sheetId="7" r:id="rId2"/>
  </sheets>
  <calcPr calcId="124519"/>
</workbook>
</file>

<file path=xl/calcChain.xml><?xml version="1.0" encoding="utf-8"?>
<calcChain xmlns="http://schemas.openxmlformats.org/spreadsheetml/2006/main">
  <c r="C46" i="7"/>
  <c r="F46"/>
  <c r="F42"/>
  <c r="F41"/>
  <c r="F40"/>
  <c r="F39"/>
  <c r="F38"/>
  <c r="F37"/>
  <c r="F36"/>
  <c r="F35"/>
  <c r="F34"/>
  <c r="F33"/>
  <c r="F31"/>
  <c r="F32"/>
  <c r="F28"/>
  <c r="F27"/>
  <c r="F26"/>
  <c r="E25"/>
  <c r="D25"/>
  <c r="F24"/>
  <c r="F23"/>
  <c r="F22"/>
  <c r="F21"/>
  <c r="F20"/>
  <c r="F19"/>
  <c r="E18"/>
  <c r="E44" s="1"/>
  <c r="D17"/>
  <c r="F17" s="1"/>
  <c r="F16"/>
  <c r="F15"/>
  <c r="F14"/>
  <c r="F13"/>
  <c r="D37" i="6"/>
  <c r="D26"/>
  <c r="D35"/>
  <c r="D31"/>
  <c r="D30"/>
  <c r="D32" s="1"/>
  <c r="D15"/>
  <c r="D45"/>
  <c r="C45" i="7" s="1"/>
  <c r="D45" s="1"/>
  <c r="F45" s="1"/>
  <c r="D29" l="1"/>
  <c r="F29" s="1"/>
  <c r="F25"/>
  <c r="F30"/>
  <c r="F46" i="6"/>
  <c r="F31"/>
  <c r="F33"/>
  <c r="F34"/>
  <c r="F35"/>
  <c r="F36"/>
  <c r="F37"/>
  <c r="F38"/>
  <c r="F39"/>
  <c r="F40"/>
  <c r="F41"/>
  <c r="F42"/>
  <c r="F30"/>
  <c r="F27"/>
  <c r="F28"/>
  <c r="F26"/>
  <c r="F20"/>
  <c r="F21"/>
  <c r="F22"/>
  <c r="F23"/>
  <c r="F24"/>
  <c r="F14"/>
  <c r="F15"/>
  <c r="F16"/>
  <c r="E25"/>
  <c r="E18"/>
  <c r="E44" s="1"/>
  <c r="D18" i="7" l="1"/>
  <c r="D43" s="1"/>
  <c r="F13" i="6"/>
  <c r="F45"/>
  <c r="D29"/>
  <c r="F29" s="1"/>
  <c r="F32"/>
  <c r="D25"/>
  <c r="F25" s="1"/>
  <c r="F19"/>
  <c r="D17"/>
  <c r="F18" i="7" l="1"/>
  <c r="F43"/>
  <c r="D18" i="6"/>
  <c r="F18" s="1"/>
  <c r="F17"/>
  <c r="D43" l="1"/>
  <c r="D44" s="1"/>
  <c r="C44" i="7" s="1"/>
  <c r="D44" s="1"/>
  <c r="F44" s="1"/>
  <c r="F43" i="6" l="1"/>
  <c r="F44"/>
</calcChain>
</file>

<file path=xl/sharedStrings.xml><?xml version="1.0" encoding="utf-8"?>
<sst xmlns="http://schemas.openxmlformats.org/spreadsheetml/2006/main" count="95" uniqueCount="52">
  <si>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</si>
  <si>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</si>
  <si>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</si>
  <si>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</si>
  <si>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</si>
  <si>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</si>
  <si>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</si>
  <si>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</si>
  <si>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</si>
  <si>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</si>
  <si>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</si>
  <si>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</si>
  <si>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</si>
  <si>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</si>
  <si>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</si>
  <si>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</si>
  <si>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</si>
  <si>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</si>
  <si>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</si>
  <si>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</si>
  <si>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</si>
  <si>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</si>
  <si>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</si>
  <si>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</si>
  <si>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</si>
  <si>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</si>
  <si>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</si>
  <si>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</si>
  <si>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</si>
  <si>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</si>
  <si>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</si>
  <si>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</si>
  <si>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</si>
  <si>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</si>
  <si>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ТО домофона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</si>
  <si>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</si>
  <si>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</si>
  <si>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</si>
  <si>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</si>
  <si>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</si>
  <si>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</si>
  <si>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</si>
  <si>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ИТОГО ДОХОДОВ</t>
  </si>
  <si>
    <t>Всего за 4 кв. 2018г.</t>
  </si>
  <si>
    <t>Остаток неиспользованных средств на 01.04.19г.</t>
  </si>
  <si>
    <t>Остаток неиспользованных средств за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</si>
  <si>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1 квартал 2019    год</t>
  </si>
  <si>
    <t>Электроэнергия на СОИД</t>
  </si>
  <si>
    <t>Остаток неиспользованных средств на 01.07.19г.</t>
  </si>
  <si>
    <t>Остаток неиспользованных средств за 2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</si>
  <si>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2 квартал 2019    год</t>
  </si>
  <si>
    <t>Общеэксплуатационные расходы 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</si>
</sst>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21" zoomScale="130" zoomScaleNormal="130" workbookViewId="0">
      <selection activeCell="D38" sqref="D38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3" t="s">
        <v>46</v>
      </c>
      <c r="C1" s="33"/>
      <c r="D1" s="34"/>
      <c r="E1" s="34"/>
      <c r="F1" s="34"/>
      <c r="G1" s="5"/>
      <c r="H1" s="5"/>
      <c r="I1" s="5"/>
    </row>
    <row r="2" spans="2:9" ht="3.75" customHeight="1" thickBot="1"/>
    <row r="3" spans="2:9" ht="12">
      <c r="B3" s="35" t="s">
        <v>0</v>
      </c>
      <c r="C3" s="36"/>
      <c r="D3" s="37"/>
      <c r="E3" s="38" t="s">
        <v>21</v>
      </c>
      <c r="F3" s="39"/>
    </row>
    <row r="4" spans="2:9" ht="12">
      <c r="B4" s="28" t="s">
        <v>1</v>
      </c>
      <c r="C4" s="29"/>
      <c r="D4" s="30"/>
      <c r="E4" s="31">
        <v>8058.5</v>
      </c>
      <c r="F4" s="32"/>
    </row>
    <row r="5" spans="2:9" ht="12">
      <c r="B5" s="28" t="s">
        <v>2</v>
      </c>
      <c r="C5" s="29"/>
      <c r="D5" s="30"/>
      <c r="E5" s="31">
        <v>124.3</v>
      </c>
      <c r="F5" s="32"/>
    </row>
    <row r="6" spans="2:9" ht="12">
      <c r="B6" s="28" t="s">
        <v>3</v>
      </c>
      <c r="C6" s="29"/>
      <c r="D6" s="30"/>
      <c r="E6" s="31">
        <v>889</v>
      </c>
      <c r="F6" s="32"/>
    </row>
    <row r="7" spans="2:9" ht="12">
      <c r="B7" s="28" t="s">
        <v>4</v>
      </c>
      <c r="C7" s="29"/>
      <c r="D7" s="30"/>
      <c r="E7" s="31"/>
      <c r="F7" s="32"/>
    </row>
    <row r="8" spans="2:9" ht="12">
      <c r="B8" s="28" t="s">
        <v>35</v>
      </c>
      <c r="C8" s="29"/>
      <c r="D8" s="30"/>
      <c r="E8" s="31">
        <v>313</v>
      </c>
      <c r="F8" s="32"/>
    </row>
    <row r="9" spans="2:9" ht="25.5" customHeight="1" thickBot="1">
      <c r="B9" s="21" t="s">
        <v>5</v>
      </c>
      <c r="C9" s="22"/>
      <c r="D9" s="23"/>
      <c r="E9" s="24">
        <v>21.28</v>
      </c>
      <c r="F9" s="25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6" t="s">
        <v>43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7">
        <v>497533.03</v>
      </c>
      <c r="E13" s="6"/>
      <c r="F13" s="17">
        <f>D13+E13</f>
        <v>497533.03</v>
      </c>
    </row>
    <row r="14" spans="2:9" ht="12">
      <c r="B14" s="11" t="s">
        <v>36</v>
      </c>
      <c r="C14" s="11"/>
      <c r="D14" s="17">
        <v>470211.18</v>
      </c>
      <c r="E14" s="6"/>
      <c r="F14" s="17">
        <f t="shared" ref="F14:F46" si="0">D14+E14</f>
        <v>470211.18</v>
      </c>
    </row>
    <row r="15" spans="2:9" ht="12.75" customHeight="1">
      <c r="B15" s="14" t="s">
        <v>37</v>
      </c>
      <c r="C15" s="14"/>
      <c r="D15" s="17">
        <f>13509+30000</f>
        <v>43509</v>
      </c>
      <c r="E15" s="6"/>
      <c r="F15" s="17">
        <f t="shared" si="0"/>
        <v>43509</v>
      </c>
    </row>
    <row r="16" spans="2:9" ht="12.75" customHeight="1">
      <c r="B16" s="14" t="s">
        <v>38</v>
      </c>
      <c r="C16" s="14"/>
      <c r="D16" s="17">
        <v>16618.25</v>
      </c>
      <c r="E16" s="6"/>
      <c r="F16" s="17">
        <f t="shared" si="0"/>
        <v>16618.25</v>
      </c>
    </row>
    <row r="17" spans="2:6" ht="12.75" customHeight="1">
      <c r="B17" s="14" t="s">
        <v>42</v>
      </c>
      <c r="C17" s="14"/>
      <c r="D17" s="18">
        <f>D14+D15+D16</f>
        <v>530338.42999999993</v>
      </c>
      <c r="E17" s="6"/>
      <c r="F17" s="17">
        <f t="shared" si="0"/>
        <v>530338.42999999993</v>
      </c>
    </row>
    <row r="18" spans="2:6" ht="12">
      <c r="B18" s="11" t="s">
        <v>9</v>
      </c>
      <c r="C18" s="11"/>
      <c r="D18" s="18">
        <f>D19+D20+D21+D22+D23+D24+D25+D29+D34+D35+D36+D37+D38+D39+D40+D41+D42</f>
        <v>674967.63</v>
      </c>
      <c r="E18" s="6">
        <f>SUM(E19:E24)</f>
        <v>0</v>
      </c>
      <c r="F18" s="17">
        <f t="shared" si="0"/>
        <v>674967.63</v>
      </c>
    </row>
    <row r="19" spans="2:6" ht="13.5" customHeight="1">
      <c r="B19" s="12" t="s">
        <v>10</v>
      </c>
      <c r="C19" s="12"/>
      <c r="D19" s="17">
        <v>80744.73</v>
      </c>
      <c r="E19" s="6"/>
      <c r="F19" s="17">
        <f t="shared" si="0"/>
        <v>80744.73</v>
      </c>
    </row>
    <row r="20" spans="2:6" ht="12">
      <c r="B20" s="12" t="s">
        <v>11</v>
      </c>
      <c r="C20" s="12"/>
      <c r="D20" s="17">
        <v>0</v>
      </c>
      <c r="E20" s="6"/>
      <c r="F20" s="17">
        <f t="shared" si="0"/>
        <v>0</v>
      </c>
    </row>
    <row r="21" spans="2:6" ht="12">
      <c r="B21" s="12" t="s">
        <v>12</v>
      </c>
      <c r="C21" s="12"/>
      <c r="D21" s="17">
        <v>0</v>
      </c>
      <c r="E21" s="6"/>
      <c r="F21" s="17">
        <f t="shared" si="0"/>
        <v>0</v>
      </c>
    </row>
    <row r="22" spans="2:6" ht="12" hidden="1">
      <c r="B22" s="13" t="s">
        <v>24</v>
      </c>
      <c r="C22" s="13"/>
      <c r="D22" s="17"/>
      <c r="E22" s="6"/>
      <c r="F22" s="17">
        <f t="shared" si="0"/>
        <v>0</v>
      </c>
    </row>
    <row r="23" spans="2:6" ht="12" hidden="1">
      <c r="B23" s="13" t="s">
        <v>25</v>
      </c>
      <c r="C23" s="13"/>
      <c r="D23" s="17"/>
      <c r="E23" s="6"/>
      <c r="F23" s="17">
        <f t="shared" si="0"/>
        <v>0</v>
      </c>
    </row>
    <row r="24" spans="2:6" ht="12">
      <c r="B24" s="12" t="s">
        <v>13</v>
      </c>
      <c r="C24" s="12"/>
      <c r="D24" s="17">
        <v>0</v>
      </c>
      <c r="E24" s="6"/>
      <c r="F24" s="17">
        <f t="shared" si="0"/>
        <v>0</v>
      </c>
    </row>
    <row r="25" spans="2:6" ht="36">
      <c r="B25" s="10" t="s">
        <v>20</v>
      </c>
      <c r="C25" s="10"/>
      <c r="D25" s="18">
        <f>D26+D27+D28</f>
        <v>93121.2</v>
      </c>
      <c r="E25" s="6">
        <f>SUM(E26:E28)</f>
        <v>0</v>
      </c>
      <c r="F25" s="17">
        <f t="shared" si="0"/>
        <v>93121.2</v>
      </c>
    </row>
    <row r="26" spans="2:6" ht="24">
      <c r="B26" s="13" t="s">
        <v>16</v>
      </c>
      <c r="C26" s="13"/>
      <c r="D26" s="17">
        <f>36456+1000+200</f>
        <v>37656</v>
      </c>
      <c r="E26" s="6"/>
      <c r="F26" s="17">
        <f t="shared" si="0"/>
        <v>37656</v>
      </c>
    </row>
    <row r="27" spans="2:6" ht="29.25" customHeight="1">
      <c r="B27" s="13" t="s">
        <v>17</v>
      </c>
      <c r="C27" s="13"/>
      <c r="D27" s="17">
        <v>20311.2</v>
      </c>
      <c r="E27" s="6"/>
      <c r="F27" s="17">
        <f t="shared" si="0"/>
        <v>20311.2</v>
      </c>
    </row>
    <row r="28" spans="2:6" ht="24">
      <c r="B28" s="13" t="s">
        <v>18</v>
      </c>
      <c r="C28" s="13"/>
      <c r="D28" s="17">
        <v>35154</v>
      </c>
      <c r="E28" s="6"/>
      <c r="F28" s="17">
        <f t="shared" si="0"/>
        <v>35154</v>
      </c>
    </row>
    <row r="29" spans="2:6" ht="12">
      <c r="B29" s="10" t="s">
        <v>39</v>
      </c>
      <c r="C29" s="10"/>
      <c r="D29" s="18">
        <f>D30+D31+D32+D33</f>
        <v>293793.41000000003</v>
      </c>
      <c r="E29" s="6"/>
      <c r="F29" s="17">
        <f t="shared" si="0"/>
        <v>293793.41000000003</v>
      </c>
    </row>
    <row r="30" spans="2:6" ht="12">
      <c r="B30" s="12" t="s">
        <v>15</v>
      </c>
      <c r="C30" s="12"/>
      <c r="D30" s="17">
        <f>81162.41+3051.64+19091.5</f>
        <v>103305.55</v>
      </c>
      <c r="E30" s="6"/>
      <c r="F30" s="17">
        <f t="shared" si="0"/>
        <v>103305.55</v>
      </c>
    </row>
    <row r="31" spans="2:6" ht="24">
      <c r="B31" s="13" t="s">
        <v>40</v>
      </c>
      <c r="C31" s="13"/>
      <c r="D31" s="17">
        <f>3906+67091.86</f>
        <v>70997.86</v>
      </c>
      <c r="E31" s="6"/>
      <c r="F31" s="17">
        <f t="shared" si="0"/>
        <v>70997.86</v>
      </c>
    </row>
    <row r="32" spans="2:6" ht="12">
      <c r="B32" s="13" t="s">
        <v>26</v>
      </c>
      <c r="C32" s="13"/>
      <c r="D32" s="17">
        <f>189852.41+4751.64+28191.5-D30</f>
        <v>119490.00000000001</v>
      </c>
      <c r="E32" s="6"/>
      <c r="F32" s="17">
        <f t="shared" si="0"/>
        <v>119490.00000000001</v>
      </c>
    </row>
    <row r="33" spans="2:6" ht="12" hidden="1">
      <c r="B33" s="13" t="s">
        <v>41</v>
      </c>
      <c r="C33" s="13"/>
      <c r="D33" s="17"/>
      <c r="E33" s="6"/>
      <c r="F33" s="17">
        <f t="shared" si="0"/>
        <v>0</v>
      </c>
    </row>
    <row r="34" spans="2:6" ht="12">
      <c r="B34" s="11" t="s">
        <v>14</v>
      </c>
      <c r="C34" s="11"/>
      <c r="D34" s="17">
        <v>19582.240000000002</v>
      </c>
      <c r="E34" s="6"/>
      <c r="F34" s="17">
        <f t="shared" si="0"/>
        <v>19582.240000000002</v>
      </c>
    </row>
    <row r="35" spans="2:6" ht="12">
      <c r="B35" s="11" t="s">
        <v>32</v>
      </c>
      <c r="C35" s="11"/>
      <c r="D35" s="17">
        <f>5085.5+2124.97</f>
        <v>7210.4699999999993</v>
      </c>
      <c r="E35" s="6"/>
      <c r="F35" s="17">
        <f t="shared" si="0"/>
        <v>7210.4699999999993</v>
      </c>
    </row>
    <row r="36" spans="2:6" ht="12">
      <c r="B36" s="11" t="s">
        <v>33</v>
      </c>
      <c r="C36" s="11"/>
      <c r="D36" s="17">
        <v>21909.51</v>
      </c>
      <c r="E36" s="6"/>
      <c r="F36" s="17">
        <f t="shared" si="0"/>
        <v>21909.51</v>
      </c>
    </row>
    <row r="37" spans="2:6" ht="12">
      <c r="B37" s="11" t="s">
        <v>22</v>
      </c>
      <c r="C37" s="11"/>
      <c r="D37" s="17">
        <f>2642+400+400</f>
        <v>3442</v>
      </c>
      <c r="E37" s="6"/>
      <c r="F37" s="17">
        <f t="shared" si="0"/>
        <v>3442</v>
      </c>
    </row>
    <row r="38" spans="2:6" ht="12.75" customHeight="1">
      <c r="B38" s="14" t="s">
        <v>27</v>
      </c>
      <c r="C38" s="14"/>
      <c r="D38" s="17">
        <v>99506.61</v>
      </c>
      <c r="E38" s="6"/>
      <c r="F38" s="17">
        <f t="shared" si="0"/>
        <v>99506.61</v>
      </c>
    </row>
    <row r="39" spans="2:6" ht="13.5" customHeight="1">
      <c r="B39" s="14" t="s">
        <v>29</v>
      </c>
      <c r="C39" s="14"/>
      <c r="D39" s="17">
        <v>4150</v>
      </c>
      <c r="E39" s="6"/>
      <c r="F39" s="17">
        <f t="shared" si="0"/>
        <v>4150</v>
      </c>
    </row>
    <row r="40" spans="2:6" ht="16.5" customHeight="1">
      <c r="B40" s="14" t="s">
        <v>28</v>
      </c>
      <c r="C40" s="14"/>
      <c r="D40" s="17">
        <v>1200</v>
      </c>
      <c r="E40" s="6"/>
      <c r="F40" s="17">
        <f t="shared" si="0"/>
        <v>1200</v>
      </c>
    </row>
    <row r="41" spans="2:6" ht="10.5" customHeight="1">
      <c r="B41" s="14" t="s">
        <v>47</v>
      </c>
      <c r="C41" s="14"/>
      <c r="D41" s="17">
        <v>46047.46</v>
      </c>
      <c r="E41" s="6"/>
      <c r="F41" s="17">
        <f t="shared" si="0"/>
        <v>46047.46</v>
      </c>
    </row>
    <row r="42" spans="2:6" ht="10.5" customHeight="1">
      <c r="B42" s="14" t="s">
        <v>34</v>
      </c>
      <c r="C42" s="14"/>
      <c r="D42" s="17">
        <v>4260</v>
      </c>
      <c r="E42" s="6"/>
      <c r="F42" s="17">
        <f t="shared" si="0"/>
        <v>4260</v>
      </c>
    </row>
    <row r="43" spans="2:6" ht="10.5" customHeight="1">
      <c r="B43" s="11" t="s">
        <v>45</v>
      </c>
      <c r="C43" s="11"/>
      <c r="D43" s="18">
        <f>D17-D18</f>
        <v>-144629.20000000007</v>
      </c>
      <c r="E43" s="6"/>
      <c r="F43" s="17">
        <f t="shared" si="0"/>
        <v>-144629.20000000007</v>
      </c>
    </row>
    <row r="44" spans="2:6" ht="16.5" customHeight="1">
      <c r="B44" s="11" t="s">
        <v>44</v>
      </c>
      <c r="C44" s="19">
        <v>243577.29</v>
      </c>
      <c r="D44" s="17">
        <f>D43+C44</f>
        <v>98948.089999999938</v>
      </c>
      <c r="E44" s="6">
        <f>E15-(E18+E25+E37+E30+E35+E36+E38)</f>
        <v>0</v>
      </c>
      <c r="F44" s="17">
        <f t="shared" si="0"/>
        <v>98948.089999999938</v>
      </c>
    </row>
    <row r="45" spans="2:6" ht="10.5" customHeight="1">
      <c r="B45" s="11" t="s">
        <v>30</v>
      </c>
      <c r="C45" s="19">
        <v>108711.46</v>
      </c>
      <c r="D45" s="17">
        <f>D13-D14+C45</f>
        <v>136033.31000000006</v>
      </c>
      <c r="E45" s="6"/>
      <c r="F45" s="17">
        <f t="shared" si="0"/>
        <v>136033.31000000006</v>
      </c>
    </row>
    <row r="46" spans="2:6" ht="12">
      <c r="B46" s="11" t="s">
        <v>31</v>
      </c>
      <c r="C46" s="19">
        <v>282993.25</v>
      </c>
      <c r="D46" s="17">
        <v>362841.22</v>
      </c>
      <c r="E46" s="6"/>
      <c r="F46" s="17">
        <f t="shared" si="0"/>
        <v>362841.22</v>
      </c>
    </row>
    <row r="47" spans="2:6" ht="83.25" customHeight="1">
      <c r="B47" s="15" t="s">
        <v>23</v>
      </c>
      <c r="C47" s="15"/>
      <c r="E47" s="26"/>
      <c r="F47" s="27"/>
    </row>
  </sheetData>
  <mergeCells count="16">
    <mergeCell ref="B5:D5"/>
    <mergeCell ref="E5:F5"/>
    <mergeCell ref="B1:F1"/>
    <mergeCell ref="B3:D3"/>
    <mergeCell ref="E3:F3"/>
    <mergeCell ref="B4:D4"/>
    <mergeCell ref="E4:F4"/>
    <mergeCell ref="B9:D9"/>
    <mergeCell ref="E9:F9"/>
    <mergeCell ref="E47:F47"/>
    <mergeCell ref="B6:D6"/>
    <mergeCell ref="E6:F6"/>
    <mergeCell ref="B7:D7"/>
    <mergeCell ref="E7:F7"/>
    <mergeCell ref="B8:D8"/>
    <mergeCell ref="E8:F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24" zoomScale="130" zoomScaleNormal="130" workbookViewId="0">
      <selection activeCell="B24" sqref="B1:B1048576"/>
    </sheetView>
  </sheetViews>
  <sheetFormatPr defaultRowHeight="11.25"/>
  <cols>
    <col min="1" max="1" width="1.28515625" style="4" customWidth="1"/>
    <col min="2" max="2" width="47.570312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3" t="s">
        <v>50</v>
      </c>
      <c r="C1" s="33"/>
      <c r="D1" s="34"/>
      <c r="E1" s="34"/>
      <c r="F1" s="34"/>
      <c r="G1" s="5"/>
      <c r="H1" s="5"/>
      <c r="I1" s="5"/>
    </row>
    <row r="2" spans="2:9" ht="3.75" customHeight="1" thickBot="1"/>
    <row r="3" spans="2:9" ht="12">
      <c r="B3" s="35" t="s">
        <v>0</v>
      </c>
      <c r="C3" s="36"/>
      <c r="D3" s="37"/>
      <c r="E3" s="38" t="s">
        <v>21</v>
      </c>
      <c r="F3" s="39"/>
    </row>
    <row r="4" spans="2:9" ht="12">
      <c r="B4" s="28" t="s">
        <v>1</v>
      </c>
      <c r="C4" s="29"/>
      <c r="D4" s="30"/>
      <c r="E4" s="31">
        <v>8058.5</v>
      </c>
      <c r="F4" s="32"/>
    </row>
    <row r="5" spans="2:9" ht="12">
      <c r="B5" s="28" t="s">
        <v>2</v>
      </c>
      <c r="C5" s="29"/>
      <c r="D5" s="30"/>
      <c r="E5" s="31">
        <v>124.3</v>
      </c>
      <c r="F5" s="32"/>
    </row>
    <row r="6" spans="2:9" ht="12">
      <c r="B6" s="28" t="s">
        <v>3</v>
      </c>
      <c r="C6" s="29"/>
      <c r="D6" s="30"/>
      <c r="E6" s="31">
        <v>889</v>
      </c>
      <c r="F6" s="32"/>
    </row>
    <row r="7" spans="2:9" ht="12">
      <c r="B7" s="28" t="s">
        <v>4</v>
      </c>
      <c r="C7" s="29"/>
      <c r="D7" s="30"/>
      <c r="E7" s="31"/>
      <c r="F7" s="32"/>
    </row>
    <row r="8" spans="2:9" ht="12">
      <c r="B8" s="28" t="s">
        <v>35</v>
      </c>
      <c r="C8" s="29"/>
      <c r="D8" s="30"/>
      <c r="E8" s="31">
        <v>313</v>
      </c>
      <c r="F8" s="32"/>
    </row>
    <row r="9" spans="2:9" ht="25.5" customHeight="1" thickBot="1">
      <c r="B9" s="21" t="s">
        <v>5</v>
      </c>
      <c r="C9" s="22"/>
      <c r="D9" s="23"/>
      <c r="E9" s="24">
        <v>21.07</v>
      </c>
      <c r="F9" s="25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6"/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7">
        <v>497518.33</v>
      </c>
      <c r="E13" s="6"/>
      <c r="F13" s="17">
        <f>D13+E13</f>
        <v>497518.33</v>
      </c>
    </row>
    <row r="14" spans="2:9" ht="12">
      <c r="B14" s="11" t="s">
        <v>36</v>
      </c>
      <c r="C14" s="11"/>
      <c r="D14" s="17">
        <v>514376.61</v>
      </c>
      <c r="E14" s="6"/>
      <c r="F14" s="17">
        <f t="shared" ref="F14:F46" si="0">D14+E14</f>
        <v>514376.61</v>
      </c>
    </row>
    <row r="15" spans="2:9" ht="12.75" customHeight="1">
      <c r="B15" s="14" t="s">
        <v>37</v>
      </c>
      <c r="C15" s="14"/>
      <c r="D15" s="17">
        <v>42229</v>
      </c>
      <c r="E15" s="6"/>
      <c r="F15" s="17">
        <f t="shared" si="0"/>
        <v>42229</v>
      </c>
    </row>
    <row r="16" spans="2:9" ht="12.75" customHeight="1">
      <c r="B16" s="14" t="s">
        <v>38</v>
      </c>
      <c r="C16" s="14"/>
      <c r="D16" s="17">
        <v>17807.72</v>
      </c>
      <c r="E16" s="6"/>
      <c r="F16" s="17">
        <f t="shared" si="0"/>
        <v>17807.72</v>
      </c>
    </row>
    <row r="17" spans="2:6" ht="12.75" customHeight="1">
      <c r="B17" s="14" t="s">
        <v>42</v>
      </c>
      <c r="C17" s="14"/>
      <c r="D17" s="18">
        <f>D14+D15+D16</f>
        <v>574413.32999999996</v>
      </c>
      <c r="E17" s="6"/>
      <c r="F17" s="17">
        <f t="shared" si="0"/>
        <v>574413.32999999996</v>
      </c>
    </row>
    <row r="18" spans="2:6" ht="12">
      <c r="B18" s="11" t="s">
        <v>9</v>
      </c>
      <c r="C18" s="11"/>
      <c r="D18" s="18">
        <f>D19+D20+D21+D22+D23+D24+D25+D29+D34+D35+D36+D37+D38+D39+D40+D41+D42</f>
        <v>682839.15999999992</v>
      </c>
      <c r="E18" s="6">
        <f>SUM(E19:E24)</f>
        <v>0</v>
      </c>
      <c r="F18" s="17">
        <f t="shared" si="0"/>
        <v>682839.15999999992</v>
      </c>
    </row>
    <row r="19" spans="2:6" ht="13.5" customHeight="1">
      <c r="B19" s="12" t="s">
        <v>10</v>
      </c>
      <c r="C19" s="12"/>
      <c r="D19" s="17">
        <v>5613.65</v>
      </c>
      <c r="E19" s="6"/>
      <c r="F19" s="17">
        <f t="shared" si="0"/>
        <v>5613.65</v>
      </c>
    </row>
    <row r="20" spans="2:6" ht="12">
      <c r="B20" s="12" t="s">
        <v>11</v>
      </c>
      <c r="C20" s="12"/>
      <c r="D20" s="17">
        <v>0</v>
      </c>
      <c r="E20" s="6"/>
      <c r="F20" s="17">
        <f t="shared" si="0"/>
        <v>0</v>
      </c>
    </row>
    <row r="21" spans="2:6" ht="12">
      <c r="B21" s="12" t="s">
        <v>12</v>
      </c>
      <c r="C21" s="12"/>
      <c r="D21" s="17">
        <v>0</v>
      </c>
      <c r="E21" s="6"/>
      <c r="F21" s="17">
        <f t="shared" si="0"/>
        <v>0</v>
      </c>
    </row>
    <row r="22" spans="2:6" ht="12" hidden="1">
      <c r="B22" s="13" t="s">
        <v>24</v>
      </c>
      <c r="C22" s="13"/>
      <c r="D22" s="17"/>
      <c r="E22" s="6"/>
      <c r="F22" s="17">
        <f t="shared" si="0"/>
        <v>0</v>
      </c>
    </row>
    <row r="23" spans="2:6" ht="12" hidden="1">
      <c r="B23" s="13" t="s">
        <v>25</v>
      </c>
      <c r="C23" s="13"/>
      <c r="D23" s="17"/>
      <c r="E23" s="6"/>
      <c r="F23" s="17">
        <f t="shared" si="0"/>
        <v>0</v>
      </c>
    </row>
    <row r="24" spans="2:6" ht="12">
      <c r="B24" s="12" t="s">
        <v>13</v>
      </c>
      <c r="C24" s="12"/>
      <c r="D24" s="17">
        <v>0</v>
      </c>
      <c r="E24" s="6"/>
      <c r="F24" s="17">
        <f t="shared" si="0"/>
        <v>0</v>
      </c>
    </row>
    <row r="25" spans="2:6" ht="36">
      <c r="B25" s="10" t="s">
        <v>20</v>
      </c>
      <c r="C25" s="10"/>
      <c r="D25" s="18">
        <f>D26+D27+D28</f>
        <v>92292.479999999996</v>
      </c>
      <c r="E25" s="6">
        <f>SUM(E26:E28)</f>
        <v>0</v>
      </c>
      <c r="F25" s="17">
        <f t="shared" si="0"/>
        <v>92292.479999999996</v>
      </c>
    </row>
    <row r="26" spans="2:6" ht="24">
      <c r="B26" s="13" t="s">
        <v>16</v>
      </c>
      <c r="C26" s="13"/>
      <c r="D26" s="17">
        <v>31248</v>
      </c>
      <c r="E26" s="6"/>
      <c r="F26" s="17">
        <f t="shared" si="0"/>
        <v>31248</v>
      </c>
    </row>
    <row r="27" spans="2:6" ht="29.25" customHeight="1">
      <c r="B27" s="13" t="s">
        <v>17</v>
      </c>
      <c r="C27" s="13"/>
      <c r="D27" s="17">
        <v>20311.2</v>
      </c>
      <c r="E27" s="6"/>
      <c r="F27" s="17">
        <f t="shared" si="0"/>
        <v>20311.2</v>
      </c>
    </row>
    <row r="28" spans="2:6" ht="24">
      <c r="B28" s="13" t="s">
        <v>18</v>
      </c>
      <c r="C28" s="13"/>
      <c r="D28" s="17">
        <v>40733.279999999999</v>
      </c>
      <c r="E28" s="6"/>
      <c r="F28" s="17">
        <f t="shared" si="0"/>
        <v>40733.279999999999</v>
      </c>
    </row>
    <row r="29" spans="2:6" ht="12">
      <c r="B29" s="10" t="s">
        <v>39</v>
      </c>
      <c r="C29" s="10"/>
      <c r="D29" s="18">
        <f>D30+D31+D32+D33</f>
        <v>403473.05</v>
      </c>
      <c r="E29" s="6"/>
      <c r="F29" s="17">
        <f t="shared" si="0"/>
        <v>403473.05</v>
      </c>
    </row>
    <row r="30" spans="2:6" ht="12">
      <c r="B30" s="12" t="s">
        <v>15</v>
      </c>
      <c r="C30" s="12"/>
      <c r="D30" s="17">
        <v>117949.37</v>
      </c>
      <c r="E30" s="6"/>
      <c r="F30" s="17">
        <f t="shared" si="0"/>
        <v>117949.37</v>
      </c>
    </row>
    <row r="31" spans="2:6" ht="24">
      <c r="B31" s="13" t="s">
        <v>40</v>
      </c>
      <c r="C31" s="13"/>
      <c r="D31" s="17">
        <v>67723.679999999993</v>
      </c>
      <c r="E31" s="6"/>
      <c r="F31" s="17">
        <f t="shared" si="0"/>
        <v>67723.679999999993</v>
      </c>
    </row>
    <row r="32" spans="2:6" ht="12">
      <c r="B32" s="13" t="s">
        <v>26</v>
      </c>
      <c r="C32" s="13"/>
      <c r="D32" s="17">
        <v>217800</v>
      </c>
      <c r="E32" s="6"/>
      <c r="F32" s="17">
        <f t="shared" si="0"/>
        <v>217800</v>
      </c>
    </row>
    <row r="33" spans="2:6" ht="12" hidden="1">
      <c r="B33" s="13" t="s">
        <v>41</v>
      </c>
      <c r="C33" s="13"/>
      <c r="D33" s="17"/>
      <c r="E33" s="6"/>
      <c r="F33" s="17">
        <f t="shared" si="0"/>
        <v>0</v>
      </c>
    </row>
    <row r="34" spans="2:6" ht="12">
      <c r="B34" s="11" t="s">
        <v>14</v>
      </c>
      <c r="C34" s="11"/>
      <c r="D34" s="17">
        <v>19496.87</v>
      </c>
      <c r="E34" s="6"/>
      <c r="F34" s="17">
        <f t="shared" si="0"/>
        <v>19496.87</v>
      </c>
    </row>
    <row r="35" spans="2:6" ht="12">
      <c r="B35" s="11" t="s">
        <v>51</v>
      </c>
      <c r="C35" s="11"/>
      <c r="D35" s="17">
        <v>6628.27</v>
      </c>
      <c r="E35" s="6"/>
      <c r="F35" s="17">
        <f t="shared" si="0"/>
        <v>6628.27</v>
      </c>
    </row>
    <row r="36" spans="2:6" ht="12">
      <c r="B36" s="11" t="s">
        <v>33</v>
      </c>
      <c r="C36" s="11"/>
      <c r="D36" s="17">
        <v>0</v>
      </c>
      <c r="E36" s="6"/>
      <c r="F36" s="17">
        <f t="shared" si="0"/>
        <v>0</v>
      </c>
    </row>
    <row r="37" spans="2:6" ht="12">
      <c r="B37" s="11" t="s">
        <v>22</v>
      </c>
      <c r="C37" s="11"/>
      <c r="D37" s="17">
        <v>3741.6</v>
      </c>
      <c r="E37" s="6"/>
      <c r="F37" s="17">
        <f t="shared" si="0"/>
        <v>3741.6</v>
      </c>
    </row>
    <row r="38" spans="2:6" ht="12.75" customHeight="1">
      <c r="B38" s="14" t="s">
        <v>27</v>
      </c>
      <c r="C38" s="14"/>
      <c r="D38" s="17">
        <v>99503.67</v>
      </c>
      <c r="E38" s="6"/>
      <c r="F38" s="17">
        <f t="shared" si="0"/>
        <v>99503.67</v>
      </c>
    </row>
    <row r="39" spans="2:6" ht="13.5" customHeight="1">
      <c r="B39" s="14" t="s">
        <v>29</v>
      </c>
      <c r="C39" s="14"/>
      <c r="D39" s="17">
        <v>4000</v>
      </c>
      <c r="E39" s="6"/>
      <c r="F39" s="17">
        <f t="shared" si="0"/>
        <v>4000</v>
      </c>
    </row>
    <row r="40" spans="2:6" ht="16.5" customHeight="1">
      <c r="B40" s="14" t="s">
        <v>28</v>
      </c>
      <c r="C40" s="14"/>
      <c r="D40" s="17">
        <v>1150</v>
      </c>
      <c r="E40" s="6"/>
      <c r="F40" s="17">
        <f t="shared" si="0"/>
        <v>1150</v>
      </c>
    </row>
    <row r="41" spans="2:6" ht="10.5" customHeight="1">
      <c r="B41" s="14" t="s">
        <v>47</v>
      </c>
      <c r="C41" s="14"/>
      <c r="D41" s="17">
        <v>42679.57</v>
      </c>
      <c r="E41" s="6"/>
      <c r="F41" s="17">
        <f t="shared" si="0"/>
        <v>42679.57</v>
      </c>
    </row>
    <row r="42" spans="2:6" ht="10.5" customHeight="1">
      <c r="B42" s="14" t="s">
        <v>34</v>
      </c>
      <c r="C42" s="14"/>
      <c r="D42" s="17">
        <v>4260</v>
      </c>
      <c r="E42" s="6"/>
      <c r="F42" s="17">
        <f t="shared" si="0"/>
        <v>4260</v>
      </c>
    </row>
    <row r="43" spans="2:6" ht="10.5" customHeight="1">
      <c r="B43" s="11" t="s">
        <v>49</v>
      </c>
      <c r="C43" s="11"/>
      <c r="D43" s="18">
        <f>D17-D18</f>
        <v>-108425.82999999996</v>
      </c>
      <c r="E43" s="6"/>
      <c r="F43" s="17">
        <f t="shared" si="0"/>
        <v>-108425.82999999996</v>
      </c>
    </row>
    <row r="44" spans="2:6" ht="16.5" customHeight="1">
      <c r="B44" s="11" t="s">
        <v>48</v>
      </c>
      <c r="C44" s="19">
        <f>'1 квартал'!D44</f>
        <v>98948.089999999938</v>
      </c>
      <c r="D44" s="17">
        <f>D43+C44</f>
        <v>-9477.7400000000198</v>
      </c>
      <c r="E44" s="6">
        <f>E15-(E18+E25+E37+E30+E35+E36+E38)</f>
        <v>0</v>
      </c>
      <c r="F44" s="17">
        <f t="shared" si="0"/>
        <v>-9477.7400000000198</v>
      </c>
    </row>
    <row r="45" spans="2:6" ht="10.5" customHeight="1">
      <c r="B45" s="11" t="s">
        <v>30</v>
      </c>
      <c r="C45" s="19">
        <f>'1 квартал'!D45</f>
        <v>136033.31000000006</v>
      </c>
      <c r="D45" s="17">
        <f>D13-D14+C45</f>
        <v>119175.03000000009</v>
      </c>
      <c r="E45" s="6"/>
      <c r="F45" s="17">
        <f t="shared" si="0"/>
        <v>119175.03000000009</v>
      </c>
    </row>
    <row r="46" spans="2:6" ht="12">
      <c r="B46" s="11" t="s">
        <v>31</v>
      </c>
      <c r="C46" s="19">
        <f>'1 квартал'!D46</f>
        <v>362841.22</v>
      </c>
      <c r="D46" s="17">
        <v>362841.22</v>
      </c>
      <c r="E46" s="6"/>
      <c r="F46" s="17">
        <f t="shared" si="0"/>
        <v>362841.22</v>
      </c>
    </row>
    <row r="47" spans="2:6" ht="83.25" customHeight="1">
      <c r="B47" s="20" t="s">
        <v>23</v>
      </c>
      <c r="C47" s="20"/>
      <c r="E47" s="26"/>
      <c r="F47" s="27"/>
    </row>
  </sheetData>
  <mergeCells count="16">
    <mergeCell ref="B9:D9"/>
    <mergeCell ref="E9:F9"/>
    <mergeCell ref="E47:F47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2019-09-04T13:11:07Z</dcterms:modified>
</cp:coreProperties>
</file>