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1" activeTab="1"/>
  </bookViews>
  <sheets>
    <sheet name="1 квартал" sheetId="7" state="hidden" r:id="rId1"/>
    <sheet name="2 квартал " sheetId="8" r:id="rId2"/>
  </sheets>
  <calcPr calcId="124519"/>
</workbook>
</file>

<file path=xl/calcChain.xml><?xml version="1.0" encoding="utf-8"?>
<calcChain xmlns="http://schemas.openxmlformats.org/spreadsheetml/2006/main">
  <c r="C26" i="8"/>
  <c r="C28"/>
  <c r="E28" s="1"/>
  <c r="E26"/>
  <c r="C25"/>
  <c r="E25" s="1"/>
  <c r="C14"/>
  <c r="C16" s="1"/>
  <c r="C13"/>
  <c r="B38"/>
  <c r="E38"/>
  <c r="E34"/>
  <c r="E33"/>
  <c r="E32"/>
  <c r="E31"/>
  <c r="E30"/>
  <c r="E23"/>
  <c r="E22"/>
  <c r="E21"/>
  <c r="E20"/>
  <c r="E19"/>
  <c r="E18"/>
  <c r="E15"/>
  <c r="C28" i="7"/>
  <c r="C27"/>
  <c r="C26"/>
  <c r="C25"/>
  <c r="C14"/>
  <c r="C13"/>
  <c r="C27" i="8" l="1"/>
  <c r="E14"/>
  <c r="E13"/>
  <c r="C37" i="7"/>
  <c r="B37" i="8" s="1"/>
  <c r="C37" s="1"/>
  <c r="E37" s="1"/>
  <c r="E38" i="7"/>
  <c r="E28"/>
  <c r="E30"/>
  <c r="E31"/>
  <c r="E32"/>
  <c r="E33"/>
  <c r="E34"/>
  <c r="E26"/>
  <c r="E27"/>
  <c r="E25"/>
  <c r="E19"/>
  <c r="E20"/>
  <c r="E21"/>
  <c r="E22"/>
  <c r="E18"/>
  <c r="E14"/>
  <c r="E15"/>
  <c r="E23"/>
  <c r="E27" i="8" l="1"/>
  <c r="C24"/>
  <c r="E13" i="7"/>
  <c r="E37"/>
  <c r="C16"/>
  <c r="C24"/>
  <c r="E24" s="1"/>
  <c r="C17" i="8" l="1"/>
  <c r="E24"/>
  <c r="C17" i="7"/>
  <c r="E17" s="1"/>
  <c r="E17" i="8" l="1"/>
  <c r="C35"/>
  <c r="C35" i="7"/>
  <c r="C36" s="1"/>
  <c r="B36" i="8" s="1"/>
  <c r="E35" l="1"/>
  <c r="C36"/>
  <c r="E36" s="1"/>
  <c r="E35" i="7"/>
  <c r="E36"/>
</calcChain>
</file>

<file path=xl/sharedStrings.xml><?xml version="1.0" encoding="utf-8"?>
<sst xmlns="http://schemas.openxmlformats.org/spreadsheetml/2006/main" count="79" uniqueCount="44">
  <si>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</si>
  <si>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</si>
  <si>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</si>
  <si>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</si>
  <si>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</si>
  <si>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</si>
  <si>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</si>
  <si>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</si>
  <si>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</si>
  <si>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</si>
  <si>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</si>
  <si>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</si>
  <si>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</si>
  <si>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</si>
  <si>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</si>
  <si>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</si>
  <si>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</si>
  <si>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</si>
  <si>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</si>
  <si>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</si>
  <si>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</si>
  <si>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</si>
  <si>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</si>
  <si>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</si>
  <si>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</si>
  <si>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</si>
  <si>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</si>
  <si>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</si>
  <si>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Оплачено собственниками жилых и нежилых помещений</t>
  </si>
  <si>
    <t>Задолженность по оплате по ст."содержание"</t>
  </si>
  <si>
    <t>Задолженность по оплате по коммун.услугам</t>
  </si>
  <si>
    <t xml:space="preserve">Получено доходов от использования общего имущества </t>
  </si>
  <si>
    <t>Затраты на работы по текущ. Ремонту, в т.ч.</t>
  </si>
  <si>
    <t>ИТОГО ДОХОДОВ</t>
  </si>
  <si>
    <t>Всего за 4 кв. 2018 г.</t>
  </si>
  <si>
    <t>Налог УСН</t>
  </si>
  <si>
    <t>Общеэксплуатац. Расходы</t>
  </si>
  <si>
    <t>Остаток неиспользованных средств на 01.04.19.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</si>
  <si>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</si>
  <si>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1 квартал 2019 год</t>
  </si>
  <si>
    <t>Остаток неиспользованных средств на 01.07.19.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</si>
  <si>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</si>
  <si>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2 квартал 2019 год</t>
  </si>
  <si>
    <t>Общеэксплуатац. 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</si>
</sst>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/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6" xfId="0" applyFont="1" applyBorder="1"/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3" fillId="0" borderId="14" xfId="0" applyNumberFormat="1" applyFont="1" applyBorder="1"/>
    <xf numFmtId="2" fontId="1" fillId="0" borderId="14" xfId="0" applyNumberFormat="1" applyFont="1" applyBorder="1"/>
    <xf numFmtId="2" fontId="4" fillId="0" borderId="6" xfId="0" applyNumberFormat="1" applyFont="1" applyBorder="1"/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/>
    <xf numFmtId="0" fontId="5" fillId="0" borderId="16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="130" zoomScaleNormal="130" workbookViewId="0">
      <selection activeCell="C39" sqref="C39"/>
    </sheetView>
  </sheetViews>
  <sheetFormatPr defaultRowHeight="15"/>
  <cols>
    <col min="1" max="1" width="43.7109375" customWidth="1"/>
    <col min="2" max="2" width="15.28515625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26" t="s">
        <v>39</v>
      </c>
      <c r="B1" s="26"/>
      <c r="C1" s="27"/>
      <c r="D1" s="27"/>
      <c r="E1" s="27"/>
    </row>
    <row r="2" spans="1:5" ht="9.75" customHeight="1" thickBot="1">
      <c r="A2" s="1"/>
      <c r="B2" s="1"/>
      <c r="C2" s="1"/>
      <c r="D2" s="1"/>
      <c r="E2" s="1"/>
    </row>
    <row r="3" spans="1:5">
      <c r="A3" s="28" t="s">
        <v>0</v>
      </c>
      <c r="B3" s="29"/>
      <c r="C3" s="30"/>
      <c r="D3" s="31" t="s">
        <v>1</v>
      </c>
      <c r="E3" s="32"/>
    </row>
    <row r="4" spans="1:5" ht="11.25" customHeight="1">
      <c r="A4" s="21" t="s">
        <v>2</v>
      </c>
      <c r="B4" s="22"/>
      <c r="C4" s="23"/>
      <c r="D4" s="24">
        <v>4210.78</v>
      </c>
      <c r="E4" s="25"/>
    </row>
    <row r="5" spans="1:5" ht="12.75" customHeight="1">
      <c r="A5" s="21" t="s">
        <v>3</v>
      </c>
      <c r="B5" s="22"/>
      <c r="C5" s="23"/>
      <c r="D5" s="24">
        <v>1054.3</v>
      </c>
      <c r="E5" s="25"/>
    </row>
    <row r="6" spans="1:5" ht="12" customHeight="1">
      <c r="A6" s="21" t="s">
        <v>4</v>
      </c>
      <c r="B6" s="22"/>
      <c r="C6" s="23"/>
      <c r="D6" s="24">
        <v>1168.5</v>
      </c>
      <c r="E6" s="25"/>
    </row>
    <row r="7" spans="1:5" ht="13.5" customHeight="1">
      <c r="A7" s="21" t="s">
        <v>5</v>
      </c>
      <c r="B7" s="22"/>
      <c r="C7" s="23"/>
      <c r="D7" s="40"/>
      <c r="E7" s="41"/>
    </row>
    <row r="8" spans="1:5" ht="12.75" customHeight="1">
      <c r="A8" s="21" t="s">
        <v>6</v>
      </c>
      <c r="B8" s="22"/>
      <c r="C8" s="23"/>
      <c r="D8" s="24">
        <v>85</v>
      </c>
      <c r="E8" s="25"/>
    </row>
    <row r="9" spans="1:5" ht="15.75" thickBot="1">
      <c r="A9" s="33" t="s">
        <v>7</v>
      </c>
      <c r="B9" s="34"/>
      <c r="C9" s="35"/>
      <c r="D9" s="36">
        <v>20.170000000000002</v>
      </c>
      <c r="E9" s="37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9" t="s">
        <v>34</v>
      </c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6">
        <f>251130.93+48428.6</f>
        <v>299559.52999999997</v>
      </c>
      <c r="D13" s="9"/>
      <c r="E13" s="9">
        <f>C13+D13</f>
        <v>299559.52999999997</v>
      </c>
    </row>
    <row r="14" spans="1:5" ht="23.25" customHeight="1">
      <c r="A14" s="8" t="s">
        <v>28</v>
      </c>
      <c r="B14" s="8"/>
      <c r="C14" s="16">
        <f>232589.64+27008.34</f>
        <v>259597.98</v>
      </c>
      <c r="D14" s="9"/>
      <c r="E14" s="9">
        <f t="shared" ref="E14:E38" si="0">C14+D14</f>
        <v>259597.98</v>
      </c>
    </row>
    <row r="15" spans="1:5" ht="21">
      <c r="A15" s="13" t="s">
        <v>31</v>
      </c>
      <c r="B15" s="13"/>
      <c r="C15" s="16">
        <v>10530.75</v>
      </c>
      <c r="D15" s="9"/>
      <c r="E15" s="9">
        <f t="shared" si="0"/>
        <v>10530.75</v>
      </c>
    </row>
    <row r="16" spans="1:5">
      <c r="A16" s="13" t="s">
        <v>33</v>
      </c>
      <c r="B16" s="13"/>
      <c r="C16" s="17">
        <f>C14+C15</f>
        <v>270128.73</v>
      </c>
      <c r="D16" s="9"/>
      <c r="E16" s="9"/>
    </row>
    <row r="17" spans="1:5">
      <c r="A17" s="10" t="s">
        <v>12</v>
      </c>
      <c r="B17" s="10"/>
      <c r="C17" s="17">
        <f>C18+C19+C20+C21+C22+C23+C24+C28+C30+C31+C32+C33+C34+C29</f>
        <v>282620.41999999993</v>
      </c>
      <c r="D17" s="9"/>
      <c r="E17" s="9">
        <f t="shared" si="0"/>
        <v>282620.41999999993</v>
      </c>
    </row>
    <row r="18" spans="1:5" ht="22.5" customHeight="1">
      <c r="A18" s="11" t="s">
        <v>20</v>
      </c>
      <c r="B18" s="11"/>
      <c r="C18" s="16">
        <v>46917.27</v>
      </c>
      <c r="D18" s="9"/>
      <c r="E18" s="9">
        <f t="shared" si="0"/>
        <v>46917.27</v>
      </c>
    </row>
    <row r="19" spans="1:5">
      <c r="A19" s="11" t="s">
        <v>21</v>
      </c>
      <c r="B19" s="11"/>
      <c r="C19" s="16">
        <v>0</v>
      </c>
      <c r="D19" s="9"/>
      <c r="E19" s="9">
        <f t="shared" si="0"/>
        <v>0</v>
      </c>
    </row>
    <row r="20" spans="1:5">
      <c r="A20" s="11" t="s">
        <v>22</v>
      </c>
      <c r="B20" s="11"/>
      <c r="C20" s="16">
        <v>0</v>
      </c>
      <c r="D20" s="9"/>
      <c r="E20" s="9">
        <f t="shared" si="0"/>
        <v>0</v>
      </c>
    </row>
    <row r="21" spans="1:5" hidden="1">
      <c r="A21" s="11" t="s">
        <v>23</v>
      </c>
      <c r="B21" s="11"/>
      <c r="C21" s="16"/>
      <c r="D21" s="9"/>
      <c r="E21" s="9">
        <f t="shared" si="0"/>
        <v>0</v>
      </c>
    </row>
    <row r="22" spans="1:5" hidden="1">
      <c r="A22" s="11" t="s">
        <v>24</v>
      </c>
      <c r="B22" s="11"/>
      <c r="C22" s="16"/>
      <c r="D22" s="9"/>
      <c r="E22" s="9">
        <f t="shared" si="0"/>
        <v>0</v>
      </c>
    </row>
    <row r="23" spans="1:5" ht="36">
      <c r="A23" s="8" t="s">
        <v>13</v>
      </c>
      <c r="B23" s="8"/>
      <c r="C23" s="17">
        <v>79877.7</v>
      </c>
      <c r="D23" s="9"/>
      <c r="E23" s="9">
        <f t="shared" si="0"/>
        <v>79877.7</v>
      </c>
    </row>
    <row r="24" spans="1:5">
      <c r="A24" s="10" t="s">
        <v>32</v>
      </c>
      <c r="B24" s="10"/>
      <c r="C24" s="17">
        <f>C25+C26+C27</f>
        <v>45422.27</v>
      </c>
      <c r="D24" s="9"/>
      <c r="E24" s="9">
        <f t="shared" si="0"/>
        <v>45422.27</v>
      </c>
    </row>
    <row r="25" spans="1:5">
      <c r="A25" s="11" t="s">
        <v>15</v>
      </c>
      <c r="B25" s="11"/>
      <c r="C25" s="16">
        <f>2732.3+6130</f>
        <v>8862.2999999999993</v>
      </c>
      <c r="D25" s="9"/>
      <c r="E25" s="9">
        <f t="shared" si="0"/>
        <v>8862.2999999999993</v>
      </c>
    </row>
    <row r="26" spans="1:5" ht="16.5" customHeight="1">
      <c r="A26" s="14" t="s">
        <v>17</v>
      </c>
      <c r="B26" s="14"/>
      <c r="C26" s="16">
        <f>35206.62</f>
        <v>35206.620000000003</v>
      </c>
      <c r="D26" s="9"/>
      <c r="E26" s="9">
        <f t="shared" si="0"/>
        <v>35206.620000000003</v>
      </c>
    </row>
    <row r="27" spans="1:5">
      <c r="A27" s="14" t="s">
        <v>27</v>
      </c>
      <c r="B27" s="14"/>
      <c r="C27" s="16">
        <f>653.35+3082.3+6480-C25</f>
        <v>1353.3500000000004</v>
      </c>
      <c r="D27" s="9"/>
      <c r="E27" s="9">
        <f t="shared" si="0"/>
        <v>1353.3500000000004</v>
      </c>
    </row>
    <row r="28" spans="1:5">
      <c r="A28" s="10" t="s">
        <v>36</v>
      </c>
      <c r="B28" s="10"/>
      <c r="C28" s="16">
        <f>2668.63+2493.02+17320.25-2336.5+8893.37-3465.8</f>
        <v>25572.970000000005</v>
      </c>
      <c r="D28" s="9"/>
      <c r="E28" s="9">
        <f t="shared" si="0"/>
        <v>25572.970000000005</v>
      </c>
    </row>
    <row r="29" spans="1:5">
      <c r="A29" s="10" t="s">
        <v>35</v>
      </c>
      <c r="B29" s="10"/>
      <c r="C29" s="16">
        <v>11792.47</v>
      </c>
      <c r="D29" s="9"/>
      <c r="E29" s="9"/>
    </row>
    <row r="30" spans="1:5">
      <c r="A30" s="10" t="s">
        <v>16</v>
      </c>
      <c r="B30" s="10"/>
      <c r="C30" s="16">
        <v>0</v>
      </c>
      <c r="D30" s="9"/>
      <c r="E30" s="9">
        <f t="shared" si="0"/>
        <v>0</v>
      </c>
    </row>
    <row r="31" spans="1:5">
      <c r="A31" s="10" t="s">
        <v>14</v>
      </c>
      <c r="B31" s="10"/>
      <c r="C31" s="16">
        <v>10275.83</v>
      </c>
      <c r="D31" s="9"/>
      <c r="E31" s="9">
        <f t="shared" si="0"/>
        <v>10275.83</v>
      </c>
    </row>
    <row r="32" spans="1:5" ht="18" customHeight="1">
      <c r="A32" s="8" t="s">
        <v>18</v>
      </c>
      <c r="B32" s="8"/>
      <c r="C32" s="16">
        <v>59911.91</v>
      </c>
      <c r="D32" s="9"/>
      <c r="E32" s="9">
        <f t="shared" si="0"/>
        <v>59911.91</v>
      </c>
    </row>
    <row r="33" spans="1:5" ht="15" customHeight="1">
      <c r="A33" s="8" t="s">
        <v>25</v>
      </c>
      <c r="B33" s="8"/>
      <c r="C33" s="16">
        <v>2200</v>
      </c>
      <c r="D33" s="9"/>
      <c r="E33" s="9">
        <f t="shared" si="0"/>
        <v>2200</v>
      </c>
    </row>
    <row r="34" spans="1:5" ht="14.25" customHeight="1">
      <c r="A34" s="8" t="s">
        <v>26</v>
      </c>
      <c r="B34" s="8"/>
      <c r="C34" s="16">
        <v>650</v>
      </c>
      <c r="D34" s="9"/>
      <c r="E34" s="9">
        <f t="shared" si="0"/>
        <v>650</v>
      </c>
    </row>
    <row r="35" spans="1:5" ht="12.75" customHeight="1">
      <c r="A35" s="10" t="s">
        <v>38</v>
      </c>
      <c r="B35" s="10"/>
      <c r="C35" s="17">
        <f>C16-C17</f>
        <v>-12491.689999999944</v>
      </c>
      <c r="D35" s="9"/>
      <c r="E35" s="9">
        <f t="shared" si="0"/>
        <v>-12491.689999999944</v>
      </c>
    </row>
    <row r="36" spans="1:5" ht="15" customHeight="1">
      <c r="A36" s="12" t="s">
        <v>37</v>
      </c>
      <c r="B36" s="18">
        <v>-331400.28999999998</v>
      </c>
      <c r="C36" s="16">
        <f>C35+B36</f>
        <v>-343891.97999999992</v>
      </c>
      <c r="D36" s="1"/>
      <c r="E36" s="9">
        <f t="shared" si="0"/>
        <v>-343891.97999999992</v>
      </c>
    </row>
    <row r="37" spans="1:5">
      <c r="A37" s="10" t="s">
        <v>29</v>
      </c>
      <c r="B37" s="18">
        <v>138204.79</v>
      </c>
      <c r="C37" s="16">
        <f>C13-C14+B37</f>
        <v>178166.33999999997</v>
      </c>
      <c r="D37" s="9"/>
      <c r="E37" s="9">
        <f t="shared" si="0"/>
        <v>178166.33999999997</v>
      </c>
    </row>
    <row r="38" spans="1:5">
      <c r="A38" s="10" t="s">
        <v>30</v>
      </c>
      <c r="B38" s="18">
        <v>111024.84</v>
      </c>
      <c r="C38" s="16">
        <v>122305.44</v>
      </c>
      <c r="D38" s="9"/>
      <c r="E38" s="9">
        <f t="shared" si="0"/>
        <v>122305.44</v>
      </c>
    </row>
    <row r="39" spans="1:5" ht="66" customHeight="1">
      <c r="A39" s="15" t="s">
        <v>19</v>
      </c>
      <c r="B39" s="15"/>
      <c r="C39" s="1"/>
      <c r="D39" s="38"/>
      <c r="E39" s="39"/>
    </row>
  </sheetData>
  <mergeCells count="16">
    <mergeCell ref="A9:C9"/>
    <mergeCell ref="D9:E9"/>
    <mergeCell ref="D39:E39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19" zoomScale="130" zoomScaleNormal="130" workbookViewId="0">
      <selection activeCell="A31" sqref="A31"/>
    </sheetView>
  </sheetViews>
  <sheetFormatPr defaultRowHeight="15"/>
  <cols>
    <col min="1" max="1" width="43.7109375" customWidth="1"/>
    <col min="2" max="2" width="15.28515625" hidden="1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26" t="s">
        <v>42</v>
      </c>
      <c r="B1" s="26"/>
      <c r="C1" s="27"/>
      <c r="D1" s="27"/>
      <c r="E1" s="27"/>
    </row>
    <row r="2" spans="1:5" ht="9.75" customHeight="1" thickBot="1">
      <c r="A2" s="1"/>
      <c r="B2" s="1"/>
      <c r="C2" s="1"/>
      <c r="D2" s="1"/>
      <c r="E2" s="1"/>
    </row>
    <row r="3" spans="1:5">
      <c r="A3" s="28" t="s">
        <v>0</v>
      </c>
      <c r="B3" s="29"/>
      <c r="C3" s="30"/>
      <c r="D3" s="31" t="s">
        <v>1</v>
      </c>
      <c r="E3" s="32"/>
    </row>
    <row r="4" spans="1:5" ht="11.25" customHeight="1">
      <c r="A4" s="21" t="s">
        <v>2</v>
      </c>
      <c r="B4" s="22"/>
      <c r="C4" s="23"/>
      <c r="D4" s="24">
        <v>4210.78</v>
      </c>
      <c r="E4" s="25"/>
    </row>
    <row r="5" spans="1:5" ht="12.75" customHeight="1">
      <c r="A5" s="21" t="s">
        <v>3</v>
      </c>
      <c r="B5" s="22"/>
      <c r="C5" s="23"/>
      <c r="D5" s="24">
        <v>1054.3</v>
      </c>
      <c r="E5" s="25"/>
    </row>
    <row r="6" spans="1:5" ht="12" customHeight="1">
      <c r="A6" s="21" t="s">
        <v>4</v>
      </c>
      <c r="B6" s="22"/>
      <c r="C6" s="23"/>
      <c r="D6" s="24">
        <v>1168.5</v>
      </c>
      <c r="E6" s="25"/>
    </row>
    <row r="7" spans="1:5" ht="13.5" customHeight="1">
      <c r="A7" s="21" t="s">
        <v>5</v>
      </c>
      <c r="B7" s="22"/>
      <c r="C7" s="23"/>
      <c r="D7" s="40"/>
      <c r="E7" s="41"/>
    </row>
    <row r="8" spans="1:5" ht="12.75" customHeight="1">
      <c r="A8" s="21" t="s">
        <v>6</v>
      </c>
      <c r="B8" s="22"/>
      <c r="C8" s="23"/>
      <c r="D8" s="24">
        <v>85</v>
      </c>
      <c r="E8" s="25"/>
    </row>
    <row r="9" spans="1:5" ht="15.75" thickBot="1">
      <c r="A9" s="33" t="s">
        <v>7</v>
      </c>
      <c r="B9" s="34"/>
      <c r="C9" s="35"/>
      <c r="D9" s="36">
        <v>19.88</v>
      </c>
      <c r="E9" s="37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9"/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6">
        <f>251130.93+41256.82</f>
        <v>292387.75</v>
      </c>
      <c r="D13" s="9"/>
      <c r="E13" s="9">
        <f>C13+D13</f>
        <v>292387.75</v>
      </c>
    </row>
    <row r="14" spans="1:5" ht="23.25" customHeight="1">
      <c r="A14" s="8" t="s">
        <v>28</v>
      </c>
      <c r="B14" s="8"/>
      <c r="C14" s="16">
        <f>253135.54+6476</f>
        <v>259611.54</v>
      </c>
      <c r="D14" s="9"/>
      <c r="E14" s="9">
        <f t="shared" ref="E14:E38" si="0">C14+D14</f>
        <v>259611.54</v>
      </c>
    </row>
    <row r="15" spans="1:5" ht="21">
      <c r="A15" s="13" t="s">
        <v>31</v>
      </c>
      <c r="B15" s="13"/>
      <c r="C15" s="16">
        <v>9533.1</v>
      </c>
      <c r="D15" s="9"/>
      <c r="E15" s="9">
        <f t="shared" si="0"/>
        <v>9533.1</v>
      </c>
    </row>
    <row r="16" spans="1:5">
      <c r="A16" s="13" t="s">
        <v>33</v>
      </c>
      <c r="B16" s="13"/>
      <c r="C16" s="17">
        <f>C14+C15</f>
        <v>269144.64</v>
      </c>
      <c r="D16" s="9"/>
      <c r="E16" s="9"/>
    </row>
    <row r="17" spans="1:5">
      <c r="A17" s="10" t="s">
        <v>12</v>
      </c>
      <c r="B17" s="10"/>
      <c r="C17" s="17">
        <f>C18+C19+C20+C21+C22+C23+C24+C28+C30+C31+C32+C33+C34+C29</f>
        <v>253008.51</v>
      </c>
      <c r="D17" s="9"/>
      <c r="E17" s="9">
        <f t="shared" si="0"/>
        <v>253008.51</v>
      </c>
    </row>
    <row r="18" spans="1:5" ht="22.5" customHeight="1">
      <c r="A18" s="11" t="s">
        <v>20</v>
      </c>
      <c r="B18" s="11"/>
      <c r="C18" s="16">
        <v>46917.27</v>
      </c>
      <c r="D18" s="9"/>
      <c r="E18" s="9">
        <f t="shared" si="0"/>
        <v>46917.27</v>
      </c>
    </row>
    <row r="19" spans="1:5">
      <c r="A19" s="11" t="s">
        <v>21</v>
      </c>
      <c r="B19" s="11"/>
      <c r="C19" s="16">
        <v>0</v>
      </c>
      <c r="D19" s="9"/>
      <c r="E19" s="9">
        <f t="shared" si="0"/>
        <v>0</v>
      </c>
    </row>
    <row r="20" spans="1:5">
      <c r="A20" s="11" t="s">
        <v>22</v>
      </c>
      <c r="B20" s="11"/>
      <c r="C20" s="16">
        <v>0</v>
      </c>
      <c r="D20" s="9"/>
      <c r="E20" s="9">
        <f t="shared" si="0"/>
        <v>0</v>
      </c>
    </row>
    <row r="21" spans="1:5" hidden="1">
      <c r="A21" s="11" t="s">
        <v>23</v>
      </c>
      <c r="B21" s="11"/>
      <c r="C21" s="16"/>
      <c r="D21" s="9"/>
      <c r="E21" s="9">
        <f t="shared" si="0"/>
        <v>0</v>
      </c>
    </row>
    <row r="22" spans="1:5" hidden="1">
      <c r="A22" s="11" t="s">
        <v>24</v>
      </c>
      <c r="B22" s="11"/>
      <c r="C22" s="16"/>
      <c r="D22" s="9"/>
      <c r="E22" s="9">
        <f t="shared" si="0"/>
        <v>0</v>
      </c>
    </row>
    <row r="23" spans="1:5" ht="36">
      <c r="A23" s="8" t="s">
        <v>13</v>
      </c>
      <c r="B23" s="8"/>
      <c r="C23" s="17">
        <v>79877.7</v>
      </c>
      <c r="D23" s="9"/>
      <c r="E23" s="9">
        <f t="shared" si="0"/>
        <v>79877.7</v>
      </c>
    </row>
    <row r="24" spans="1:5">
      <c r="A24" s="10" t="s">
        <v>32</v>
      </c>
      <c r="B24" s="10"/>
      <c r="C24" s="17">
        <f>C25+C26+C27</f>
        <v>40085.279999999999</v>
      </c>
      <c r="D24" s="9"/>
      <c r="E24" s="9">
        <f t="shared" si="0"/>
        <v>40085.279999999999</v>
      </c>
    </row>
    <row r="25" spans="1:5">
      <c r="A25" s="11" t="s">
        <v>15</v>
      </c>
      <c r="B25" s="11"/>
      <c r="C25" s="16">
        <f>1037.5+1882.79+1562.11</f>
        <v>4482.3999999999996</v>
      </c>
      <c r="D25" s="9"/>
      <c r="E25" s="9">
        <f t="shared" si="0"/>
        <v>4482.3999999999996</v>
      </c>
    </row>
    <row r="26" spans="1:5" ht="16.5" customHeight="1">
      <c r="A26" s="14" t="s">
        <v>17</v>
      </c>
      <c r="B26" s="14"/>
      <c r="C26" s="16">
        <f>33902.88+1000</f>
        <v>34902.879999999997</v>
      </c>
      <c r="D26" s="9"/>
      <c r="E26" s="9">
        <f t="shared" si="0"/>
        <v>34902.879999999997</v>
      </c>
    </row>
    <row r="27" spans="1:5">
      <c r="A27" s="14" t="s">
        <v>27</v>
      </c>
      <c r="B27" s="14"/>
      <c r="C27" s="16">
        <f>2232.79+1037.5+1912.11-C25</f>
        <v>700</v>
      </c>
      <c r="D27" s="9"/>
      <c r="E27" s="9">
        <f t="shared" si="0"/>
        <v>700</v>
      </c>
    </row>
    <row r="28" spans="1:5">
      <c r="A28" s="10" t="s">
        <v>43</v>
      </c>
      <c r="B28" s="10"/>
      <c r="C28" s="16">
        <f>2935.08+152.29+7099.17-2361.32+6674.76-803.52</f>
        <v>13696.460000000001</v>
      </c>
      <c r="D28" s="9"/>
      <c r="E28" s="9">
        <f t="shared" si="0"/>
        <v>13696.460000000001</v>
      </c>
    </row>
    <row r="29" spans="1:5">
      <c r="A29" s="10" t="s">
        <v>35</v>
      </c>
      <c r="B29" s="10"/>
      <c r="C29" s="16">
        <v>0</v>
      </c>
      <c r="D29" s="9"/>
      <c r="E29" s="9"/>
    </row>
    <row r="30" spans="1:5">
      <c r="A30" s="10" t="s">
        <v>16</v>
      </c>
      <c r="B30" s="10"/>
      <c r="C30" s="16">
        <v>1041.5999999999999</v>
      </c>
      <c r="D30" s="9"/>
      <c r="E30" s="9">
        <f t="shared" si="0"/>
        <v>1041.5999999999999</v>
      </c>
    </row>
    <row r="31" spans="1:5">
      <c r="A31" s="10" t="s">
        <v>14</v>
      </c>
      <c r="B31" s="10"/>
      <c r="C31" s="16">
        <v>10212.65</v>
      </c>
      <c r="D31" s="9"/>
      <c r="E31" s="9">
        <f t="shared" si="0"/>
        <v>10212.65</v>
      </c>
    </row>
    <row r="32" spans="1:5" ht="18" customHeight="1">
      <c r="A32" s="8" t="s">
        <v>18</v>
      </c>
      <c r="B32" s="8"/>
      <c r="C32" s="16">
        <v>58477.55</v>
      </c>
      <c r="D32" s="9"/>
      <c r="E32" s="9">
        <f t="shared" si="0"/>
        <v>58477.55</v>
      </c>
    </row>
    <row r="33" spans="1:5" ht="15" customHeight="1">
      <c r="A33" s="8" t="s">
        <v>25</v>
      </c>
      <c r="B33" s="8"/>
      <c r="C33" s="16">
        <v>2100</v>
      </c>
      <c r="D33" s="9"/>
      <c r="E33" s="9">
        <f t="shared" si="0"/>
        <v>2100</v>
      </c>
    </row>
    <row r="34" spans="1:5" ht="14.25" customHeight="1">
      <c r="A34" s="8" t="s">
        <v>26</v>
      </c>
      <c r="B34" s="8"/>
      <c r="C34" s="16">
        <v>600</v>
      </c>
      <c r="D34" s="9"/>
      <c r="E34" s="9">
        <f t="shared" si="0"/>
        <v>600</v>
      </c>
    </row>
    <row r="35" spans="1:5" ht="12.75" customHeight="1">
      <c r="A35" s="10" t="s">
        <v>41</v>
      </c>
      <c r="B35" s="10"/>
      <c r="C35" s="17">
        <f>C16-C17</f>
        <v>16136.130000000005</v>
      </c>
      <c r="D35" s="9"/>
      <c r="E35" s="9">
        <f t="shared" si="0"/>
        <v>16136.130000000005</v>
      </c>
    </row>
    <row r="36" spans="1:5" ht="15" customHeight="1">
      <c r="A36" s="12" t="s">
        <v>40</v>
      </c>
      <c r="B36" s="18">
        <f>'1 квартал'!C36</f>
        <v>-343891.97999999992</v>
      </c>
      <c r="C36" s="16">
        <f>C35+B36</f>
        <v>-327755.84999999992</v>
      </c>
      <c r="D36" s="1"/>
      <c r="E36" s="9">
        <f t="shared" si="0"/>
        <v>-327755.84999999992</v>
      </c>
    </row>
    <row r="37" spans="1:5">
      <c r="A37" s="10" t="s">
        <v>29</v>
      </c>
      <c r="B37" s="18">
        <f>'1 квартал'!C37</f>
        <v>178166.33999999997</v>
      </c>
      <c r="C37" s="16">
        <f>C13-C14+B37</f>
        <v>210942.54999999996</v>
      </c>
      <c r="D37" s="9"/>
      <c r="E37" s="9">
        <f t="shared" si="0"/>
        <v>210942.54999999996</v>
      </c>
    </row>
    <row r="38" spans="1:5">
      <c r="A38" s="10" t="s">
        <v>30</v>
      </c>
      <c r="B38" s="18">
        <f>'1 квартал'!C38</f>
        <v>122305.44</v>
      </c>
      <c r="C38" s="16">
        <v>122820.78</v>
      </c>
      <c r="D38" s="9"/>
      <c r="E38" s="9">
        <f t="shared" si="0"/>
        <v>122820.78</v>
      </c>
    </row>
    <row r="39" spans="1:5" ht="66" customHeight="1">
      <c r="A39" s="20" t="s">
        <v>19</v>
      </c>
      <c r="B39" s="20"/>
      <c r="C39" s="1"/>
      <c r="D39" s="38"/>
      <c r="E39" s="39"/>
    </row>
  </sheetData>
  <mergeCells count="16">
    <mergeCell ref="A9:C9"/>
    <mergeCell ref="D9:E9"/>
    <mergeCell ref="D39:E39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2018-09-20T12:00:45Z</cp:lastPrinted>
  <dcterms:created xsi:type="dcterms:W3CDTF">2015-02-18T08:40:04Z</dcterms:created>
  <dcterms:modified xsi:type="dcterms:W3CDTF">2019-09-04T13:11:40Z</dcterms:modified>
</cp:coreProperties>
</file>