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730" windowHeight="9795"/>
  </bookViews>
  <sheets>
    <sheet name="1 квартал" sheetId="2" r:id="rId1"/>
    <sheet name="2 квартал " sheetId="3" r:id="rId2"/>
    <sheet name="3 квартал " sheetId="4" r:id="rId3"/>
    <sheet name="4 квартал" sheetId="5" r:id="rId4"/>
    <sheet name="ИТОГО 2018" sheetId="6" r:id="rId5"/>
  </sheets>
  <calcPr calcId="124519"/>
</workbook>
</file>

<file path=xl/calcChain.xml><?xml version="1.0" encoding="utf-8"?>
<calcChain xmlns="http://schemas.openxmlformats.org/spreadsheetml/2006/main">
  <c r="C29" i="2"/>
  <c r="E36"/>
  <c r="C42"/>
  <c r="E34"/>
  <c r="E33"/>
  <c r="C12" l="1"/>
  <c r="C11"/>
  <c r="C33" i="6" l="1"/>
  <c r="C16" i="5"/>
  <c r="C16" i="4"/>
  <c r="C16" i="3"/>
  <c r="C41" i="6"/>
  <c r="C42"/>
  <c r="C29"/>
  <c r="C30"/>
  <c r="C31"/>
  <c r="C32"/>
  <c r="C34"/>
  <c r="C35"/>
  <c r="C36"/>
  <c r="C37"/>
  <c r="C38"/>
  <c r="C28"/>
  <c r="C25"/>
  <c r="C26"/>
  <c r="C24"/>
  <c r="C18"/>
  <c r="C19"/>
  <c r="C20"/>
  <c r="C21"/>
  <c r="C22"/>
  <c r="C17"/>
  <c r="C12"/>
  <c r="C13"/>
  <c r="C14"/>
  <c r="C11"/>
  <c r="B40"/>
  <c r="B40" i="5"/>
  <c r="B40" i="4"/>
  <c r="B41" i="6" l="1"/>
  <c r="E42"/>
  <c r="E41"/>
  <c r="E38"/>
  <c r="E37"/>
  <c r="E36"/>
  <c r="E35"/>
  <c r="E34"/>
  <c r="E32"/>
  <c r="E31"/>
  <c r="E30"/>
  <c r="E29"/>
  <c r="E28"/>
  <c r="C27"/>
  <c r="E27" s="1"/>
  <c r="E26"/>
  <c r="E25"/>
  <c r="E24"/>
  <c r="D23"/>
  <c r="C23"/>
  <c r="E23" s="1"/>
  <c r="E22"/>
  <c r="E21"/>
  <c r="E20"/>
  <c r="E19"/>
  <c r="E18"/>
  <c r="E17"/>
  <c r="D16"/>
  <c r="C15"/>
  <c r="E14"/>
  <c r="E13"/>
  <c r="E12"/>
  <c r="E11"/>
  <c r="B42" i="5"/>
  <c r="B42" i="6" s="1"/>
  <c r="B41" i="5"/>
  <c r="E42"/>
  <c r="E41"/>
  <c r="E40"/>
  <c r="E38"/>
  <c r="E37"/>
  <c r="E36"/>
  <c r="E35"/>
  <c r="E34"/>
  <c r="E32"/>
  <c r="E31"/>
  <c r="E30"/>
  <c r="E29"/>
  <c r="E28"/>
  <c r="C27"/>
  <c r="E27" s="1"/>
  <c r="E26"/>
  <c r="E25"/>
  <c r="E24"/>
  <c r="D23"/>
  <c r="C23"/>
  <c r="E23" s="1"/>
  <c r="E22"/>
  <c r="E21"/>
  <c r="E20"/>
  <c r="E19"/>
  <c r="E18"/>
  <c r="E17"/>
  <c r="D16"/>
  <c r="E16"/>
  <c r="C15"/>
  <c r="C39" s="1"/>
  <c r="E39" s="1"/>
  <c r="E14"/>
  <c r="E13"/>
  <c r="E12"/>
  <c r="E11"/>
  <c r="B42" i="4"/>
  <c r="B41"/>
  <c r="E42"/>
  <c r="E41"/>
  <c r="E40"/>
  <c r="E38"/>
  <c r="E37"/>
  <c r="E36"/>
  <c r="E35"/>
  <c r="E34"/>
  <c r="E32"/>
  <c r="E31"/>
  <c r="E30"/>
  <c r="E29"/>
  <c r="E28"/>
  <c r="C27"/>
  <c r="E27" s="1"/>
  <c r="E26"/>
  <c r="E25"/>
  <c r="E24"/>
  <c r="D23"/>
  <c r="C23"/>
  <c r="E23" s="1"/>
  <c r="E22"/>
  <c r="E21"/>
  <c r="E20"/>
  <c r="E19"/>
  <c r="E18"/>
  <c r="E17"/>
  <c r="D16"/>
  <c r="E16"/>
  <c r="C15"/>
  <c r="C39" s="1"/>
  <c r="E39" s="1"/>
  <c r="E14"/>
  <c r="E13"/>
  <c r="E12"/>
  <c r="E11"/>
  <c r="C39" i="3"/>
  <c r="B42"/>
  <c r="B41"/>
  <c r="E42"/>
  <c r="E41"/>
  <c r="E40"/>
  <c r="E38"/>
  <c r="E37"/>
  <c r="E36"/>
  <c r="E35"/>
  <c r="E34"/>
  <c r="E32"/>
  <c r="E31"/>
  <c r="E30"/>
  <c r="E29"/>
  <c r="E28"/>
  <c r="C27"/>
  <c r="E27" s="1"/>
  <c r="E26"/>
  <c r="E25"/>
  <c r="E24"/>
  <c r="D23"/>
  <c r="C23"/>
  <c r="E23" s="1"/>
  <c r="E22"/>
  <c r="E21"/>
  <c r="E20"/>
  <c r="E19"/>
  <c r="E18"/>
  <c r="E17"/>
  <c r="D16"/>
  <c r="E16"/>
  <c r="C15"/>
  <c r="E39" s="1"/>
  <c r="E14"/>
  <c r="E13"/>
  <c r="E12"/>
  <c r="E11"/>
  <c r="C16" i="6" l="1"/>
  <c r="E16" s="1"/>
  <c r="E15"/>
  <c r="E15" i="5"/>
  <c r="E15" i="4"/>
  <c r="E15" i="3"/>
  <c r="C27" i="2"/>
  <c r="C23"/>
  <c r="E12"/>
  <c r="E13"/>
  <c r="E14"/>
  <c r="E17"/>
  <c r="E18"/>
  <c r="E19"/>
  <c r="E20"/>
  <c r="E21"/>
  <c r="E22"/>
  <c r="E24"/>
  <c r="E25"/>
  <c r="E26"/>
  <c r="E28"/>
  <c r="E29"/>
  <c r="E30"/>
  <c r="E31"/>
  <c r="E32"/>
  <c r="E35"/>
  <c r="E37"/>
  <c r="E38"/>
  <c r="E39"/>
  <c r="E42"/>
  <c r="E43"/>
  <c r="E11"/>
  <c r="C15"/>
  <c r="D23"/>
  <c r="D16"/>
  <c r="E27" l="1"/>
  <c r="C16"/>
  <c r="E16" s="1"/>
  <c r="E23"/>
  <c r="C39" i="6"/>
  <c r="E39" s="1"/>
  <c r="E15" i="2"/>
  <c r="C40" l="1"/>
  <c r="E40" l="1"/>
  <c r="C41"/>
  <c r="B40" i="3" l="1"/>
  <c r="C40" i="6"/>
  <c r="E40" s="1"/>
  <c r="E41" i="2"/>
</calcChain>
</file>

<file path=xl/sharedStrings.xml><?xml version="1.0" encoding="utf-8"?>
<sst xmlns="http://schemas.openxmlformats.org/spreadsheetml/2006/main" count="231" uniqueCount="62">
  <si>
    <t>Наименование</t>
  </si>
  <si>
    <t>Обслуживаемый объем</t>
  </si>
  <si>
    <t>Общая площадь, м2</t>
  </si>
  <si>
    <t>Общая площадь нежилых, м2</t>
  </si>
  <si>
    <t>Площадь лестничных клеток, м2</t>
  </si>
  <si>
    <t>Площадь придомовой территории, м2</t>
  </si>
  <si>
    <t>Количество проживающих в доме человек</t>
  </si>
  <si>
    <t>Тариф за содержание и текущий ремонт помещения - рублей в месяц</t>
  </si>
  <si>
    <t>Содержание
 и текущий 
ремонт, руб</t>
  </si>
  <si>
    <t>Капитальный
 ремонт, руб.</t>
  </si>
  <si>
    <t>Всего, руб.</t>
  </si>
  <si>
    <t>Начислено по ст. "содержание и текущий ремонт"</t>
  </si>
  <si>
    <t xml:space="preserve">Оплачено собственниками жилых помещений
</t>
  </si>
  <si>
    <t>Получено доходов от использования общего имущества дома</t>
  </si>
  <si>
    <t>Затраты - всего, в том числе:</t>
  </si>
  <si>
    <t>Содержание и ТО лифтов</t>
  </si>
  <si>
    <t>Страховка лифтов</t>
  </si>
  <si>
    <t>Освидетельствование лифтов</t>
  </si>
  <si>
    <t xml:space="preserve">Вывоз и утилизация ТБО </t>
  </si>
  <si>
    <t>Вывоз крупногабаритного мусора</t>
  </si>
  <si>
    <t>ТО газовых сетей</t>
  </si>
  <si>
    <r>
      <t xml:space="preserve">Затраты на санитарное содержание мест общего пользования и придомовой территории дома </t>
    </r>
    <r>
      <rPr>
        <sz val="9"/>
        <color theme="1"/>
        <rFont val="Times New Roman"/>
        <family val="1"/>
        <charset val="204"/>
      </rPr>
      <t>(с отчислениями и соцслужбы)</t>
    </r>
    <r>
      <rPr>
        <b/>
        <sz val="9"/>
        <color theme="1"/>
        <rFont val="Times New Roman"/>
        <family val="1"/>
        <charset val="204"/>
      </rPr>
      <t xml:space="preserve"> всего, в т.ч.</t>
    </r>
  </si>
  <si>
    <t>Затраты на содержание дворника (с  отчислениями на соцнужды)</t>
  </si>
  <si>
    <t>Затраты на содержание уборщика мусорокамер (с отчислениями на соцнужды)</t>
  </si>
  <si>
    <t>Затраты на содержание уборщицы (с отчислениями на соцнужды)</t>
  </si>
  <si>
    <t>Услуги РИРЦ</t>
  </si>
  <si>
    <t>Затраты на приобретение материалов</t>
  </si>
  <si>
    <t>Аварийные работы</t>
  </si>
  <si>
    <t xml:space="preserve">Управляющая организация:
ООО "УК Уютный Дом"
Генеральный директор
___________ В.Е. Скачкова
</t>
  </si>
  <si>
    <t xml:space="preserve">Прочие затраты по  договорам подряда </t>
  </si>
  <si>
    <t>Транспортные расходы</t>
  </si>
  <si>
    <t>Задолженность по ст."Содержание"</t>
  </si>
  <si>
    <t>Задолженность по коммунальным услугам</t>
  </si>
  <si>
    <t>Получено доходов от повышающ. К-тов</t>
  </si>
  <si>
    <t>Затраты на работы по тек. ремонту, в т.ч.</t>
  </si>
  <si>
    <t>Расходы на управление</t>
  </si>
  <si>
    <t>Юридические расходы</t>
  </si>
  <si>
    <t>Затраты на заработную плату рабочим  текущего  ремонта (с отчислениями на  соцнужды)</t>
  </si>
  <si>
    <t>Благоустройство двора</t>
  </si>
  <si>
    <t>Общеэксплуатационные расходы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</si>
  <si>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22 Съезда КПСС, д. № 39  за 1 квартал  2018 год</t>
  </si>
  <si>
    <t>ИТОГО ДОХОДОВ</t>
  </si>
  <si>
    <t>Остаток неиспользованных средств за 1 кв.18г.</t>
  </si>
  <si>
    <t>Всего за 2017 год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</si>
  <si>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22 Съезда КПСС, д. № 39  за 2 квартал  2018 год</t>
  </si>
  <si>
    <t>Всего за 1 кв. 2018года</t>
  </si>
  <si>
    <t>Остаток неиспользованных средств за 2 кв.18г.</t>
  </si>
  <si>
    <t>Остаток неиспользованных средств на 01.04.18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</si>
  <si>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22 Съезда КПСС, д. № 39  за 3 квартал  2018 год</t>
  </si>
  <si>
    <t>Всего за 2 кв. 2018года</t>
  </si>
  <si>
    <t>Остаток неиспользованных средств за 3 кв.18г.</t>
  </si>
  <si>
    <t>Остаток неиспользованных средств на 01.07.18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</si>
  <si>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22 Съезда КПСС, д. № 39  за 4 квартал  2018 год</t>
  </si>
  <si>
    <t>Всего за 3 кв. 2018года</t>
  </si>
  <si>
    <t>Остаток неиспользованных средств за 4 кв.18г.</t>
  </si>
  <si>
    <t>Остаток неиспользованных средств на 01.10.18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</si>
  <si>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22 Съезда КПСС, д. № 39  за   2018 год</t>
  </si>
  <si>
    <t>Всего за 4 кв. 2018года</t>
  </si>
  <si>
    <t>Остаток неиспользованных средств за 2018г.</t>
  </si>
  <si>
    <t>Остаток неиспользованных средств на 01.01.19</t>
  </si>
  <si>
    <t>Налог УСН</t>
  </si>
  <si>
    <t>Вознаграждение председателя совета дома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</si>
</sst>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5" fillId="0" borderId="13" xfId="0" applyFont="1" applyBorder="1" applyAlignment="1">
      <alignment wrapText="1"/>
    </xf>
    <xf numFmtId="0" fontId="5" fillId="0" borderId="13" xfId="0" applyFont="1" applyBorder="1" applyAlignment="1"/>
    <xf numFmtId="0" fontId="5" fillId="0" borderId="7" xfId="0" applyFont="1" applyBorder="1" applyAlignment="1"/>
    <xf numFmtId="0" fontId="1" fillId="0" borderId="14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5" fillId="0" borderId="14" xfId="0" applyFont="1" applyBorder="1"/>
    <xf numFmtId="0" fontId="3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4" fontId="5" fillId="0" borderId="14" xfId="0" applyNumberFormat="1" applyFont="1" applyBorder="1"/>
    <xf numFmtId="0" fontId="5" fillId="0" borderId="0" xfId="0" applyFont="1"/>
    <xf numFmtId="0" fontId="6" fillId="0" borderId="0" xfId="0" applyFont="1" applyAlignment="1">
      <alignment vertical="center" wrapText="1"/>
    </xf>
    <xf numFmtId="0" fontId="1" fillId="0" borderId="14" xfId="0" applyFont="1" applyBorder="1"/>
    <xf numFmtId="0" fontId="6" fillId="0" borderId="0" xfId="0" applyFont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4" fontId="1" fillId="0" borderId="14" xfId="0" applyNumberFormat="1" applyFont="1" applyBorder="1"/>
    <xf numFmtId="0" fontId="1" fillId="0" borderId="7" xfId="0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vertical="center"/>
    </xf>
    <xf numFmtId="0" fontId="5" fillId="0" borderId="9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5" fillId="0" borderId="10" xfId="0" applyFont="1" applyBorder="1" applyAlignment="1"/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5" xfId="0" applyFont="1" applyBorder="1" applyAlignment="1"/>
    <xf numFmtId="0" fontId="4" fillId="0" borderId="16" xfId="0" applyFont="1" applyBorder="1" applyAlignment="1"/>
    <xf numFmtId="0" fontId="4" fillId="0" borderId="6" xfId="0" applyFont="1" applyBorder="1" applyAlignment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7" xfId="0" applyFont="1" applyBorder="1" applyAlignment="1"/>
    <xf numFmtId="0" fontId="4" fillId="0" borderId="8" xfId="0" applyFont="1" applyBorder="1" applyAlignme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0" xfId="0" applyFill="1"/>
    <xf numFmtId="9" fontId="0" fillId="0" borderId="0" xfId="0" applyNumberFormat="1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topLeftCell="A28" zoomScale="130" zoomScaleNormal="130" workbookViewId="0">
      <selection activeCell="G41" sqref="G41"/>
    </sheetView>
  </sheetViews>
  <sheetFormatPr defaultRowHeight="15"/>
  <cols>
    <col min="1" max="1" width="49.5703125" customWidth="1"/>
    <col min="2" max="2" width="15.28515625" hidden="1" customWidth="1"/>
    <col min="3" max="3" width="11.5703125" customWidth="1"/>
    <col min="4" max="4" width="11.140625" customWidth="1"/>
    <col min="5" max="5" width="11.28515625" customWidth="1"/>
  </cols>
  <sheetData>
    <row r="1" spans="1:5" ht="43.5" customHeight="1" thickBot="1">
      <c r="A1" s="34" t="s">
        <v>40</v>
      </c>
      <c r="B1" s="34"/>
      <c r="C1" s="35"/>
      <c r="D1" s="35"/>
      <c r="E1" s="35"/>
    </row>
    <row r="2" spans="1:5">
      <c r="A2" s="36" t="s">
        <v>0</v>
      </c>
      <c r="B2" s="37"/>
      <c r="C2" s="38"/>
      <c r="D2" s="39" t="s">
        <v>1</v>
      </c>
      <c r="E2" s="40"/>
    </row>
    <row r="3" spans="1:5" ht="12.75" customHeight="1">
      <c r="A3" s="27" t="s">
        <v>2</v>
      </c>
      <c r="B3" s="28"/>
      <c r="C3" s="29"/>
      <c r="D3" s="30">
        <v>11691</v>
      </c>
      <c r="E3" s="31"/>
    </row>
    <row r="4" spans="1:5" ht="12.75" customHeight="1">
      <c r="A4" s="27" t="s">
        <v>3</v>
      </c>
      <c r="B4" s="28"/>
      <c r="C4" s="29"/>
      <c r="D4" s="30">
        <v>0</v>
      </c>
      <c r="E4" s="31"/>
    </row>
    <row r="5" spans="1:5" ht="13.5" customHeight="1">
      <c r="A5" s="27" t="s">
        <v>4</v>
      </c>
      <c r="B5" s="28"/>
      <c r="C5" s="29"/>
      <c r="D5" s="30">
        <v>1765.2</v>
      </c>
      <c r="E5" s="31"/>
    </row>
    <row r="6" spans="1:5" ht="12.75" customHeight="1">
      <c r="A6" s="27" t="s">
        <v>5</v>
      </c>
      <c r="B6" s="28"/>
      <c r="C6" s="29"/>
      <c r="D6" s="32"/>
      <c r="E6" s="33"/>
    </row>
    <row r="7" spans="1:5" ht="13.5" customHeight="1">
      <c r="A7" s="27" t="s">
        <v>6</v>
      </c>
      <c r="B7" s="28"/>
      <c r="C7" s="29"/>
      <c r="D7" s="30">
        <v>469</v>
      </c>
      <c r="E7" s="31"/>
    </row>
    <row r="8" spans="1:5" ht="16.5" customHeight="1" thickBot="1">
      <c r="A8" s="20" t="s">
        <v>7</v>
      </c>
      <c r="B8" s="21"/>
      <c r="C8" s="22"/>
      <c r="D8" s="23">
        <v>21.28</v>
      </c>
      <c r="E8" s="24"/>
    </row>
    <row r="9" spans="1:5">
      <c r="A9" s="1"/>
      <c r="B9" s="1"/>
      <c r="C9" s="2"/>
      <c r="D9" s="2"/>
      <c r="E9" s="2"/>
    </row>
    <row r="10" spans="1:5" ht="33" customHeight="1">
      <c r="A10" s="3"/>
      <c r="B10" s="16" t="s">
        <v>43</v>
      </c>
      <c r="C10" s="4" t="s">
        <v>8</v>
      </c>
      <c r="D10" s="4" t="s">
        <v>9</v>
      </c>
      <c r="E10" s="5" t="s">
        <v>10</v>
      </c>
    </row>
    <row r="11" spans="1:5" ht="18.75" customHeight="1">
      <c r="A11" s="6" t="s">
        <v>11</v>
      </c>
      <c r="B11" s="6"/>
      <c r="C11" s="7">
        <f>747223.59</f>
        <v>747223.59</v>
      </c>
      <c r="D11" s="7"/>
      <c r="E11" s="7">
        <f>C11+D11</f>
        <v>747223.59</v>
      </c>
    </row>
    <row r="12" spans="1:5" ht="15" customHeight="1">
      <c r="A12" s="6" t="s">
        <v>12</v>
      </c>
      <c r="B12" s="6"/>
      <c r="C12" s="7">
        <f>725165.55</f>
        <v>725165.55</v>
      </c>
      <c r="D12" s="7"/>
      <c r="E12" s="7">
        <f t="shared" ref="E12:E43" si="0">C12+D12</f>
        <v>725165.55</v>
      </c>
    </row>
    <row r="13" spans="1:5" ht="24">
      <c r="A13" s="6" t="s">
        <v>13</v>
      </c>
      <c r="B13" s="6"/>
      <c r="C13" s="7">
        <v>10500</v>
      </c>
      <c r="D13" s="7"/>
      <c r="E13" s="7">
        <f t="shared" si="0"/>
        <v>10500</v>
      </c>
    </row>
    <row r="14" spans="1:5">
      <c r="A14" s="6" t="s">
        <v>33</v>
      </c>
      <c r="B14" s="6"/>
      <c r="C14" s="7">
        <v>34712.29</v>
      </c>
      <c r="D14" s="7"/>
      <c r="E14" s="7">
        <f t="shared" si="0"/>
        <v>34712.29</v>
      </c>
    </row>
    <row r="15" spans="1:5">
      <c r="A15" s="6" t="s">
        <v>41</v>
      </c>
      <c r="B15" s="6"/>
      <c r="C15" s="14">
        <f>C12+C13+C14</f>
        <v>770377.84000000008</v>
      </c>
      <c r="D15" s="7"/>
      <c r="E15" s="7">
        <f t="shared" si="0"/>
        <v>770377.84000000008</v>
      </c>
    </row>
    <row r="16" spans="1:5" ht="25.5" customHeight="1">
      <c r="A16" s="8" t="s">
        <v>14</v>
      </c>
      <c r="B16" s="8"/>
      <c r="C16" s="14">
        <f>C17+C18+C19+C20+C21+C22+C23+C27+C31+C32+C34+C35+C37+C38+C39+C33+C36</f>
        <v>673348.58999999985</v>
      </c>
      <c r="D16" s="7">
        <f>SUM(D17:D22)</f>
        <v>0</v>
      </c>
      <c r="E16" s="7">
        <f t="shared" si="0"/>
        <v>673348.58999999985</v>
      </c>
    </row>
    <row r="17" spans="1:5" ht="19.5" customHeight="1">
      <c r="A17" s="9" t="s">
        <v>15</v>
      </c>
      <c r="B17" s="9"/>
      <c r="C17" s="7">
        <v>109691.67</v>
      </c>
      <c r="D17" s="7"/>
      <c r="E17" s="7">
        <f t="shared" si="0"/>
        <v>109691.67</v>
      </c>
    </row>
    <row r="18" spans="1:5">
      <c r="A18" s="9" t="s">
        <v>16</v>
      </c>
      <c r="B18" s="9"/>
      <c r="C18" s="7">
        <v>0</v>
      </c>
      <c r="D18" s="7"/>
      <c r="E18" s="7">
        <f t="shared" si="0"/>
        <v>0</v>
      </c>
    </row>
    <row r="19" spans="1:5" ht="13.5" customHeight="1">
      <c r="A19" s="9" t="s">
        <v>17</v>
      </c>
      <c r="B19" s="9"/>
      <c r="C19" s="7">
        <v>0</v>
      </c>
      <c r="D19" s="7"/>
      <c r="E19" s="7">
        <f t="shared" si="0"/>
        <v>0</v>
      </c>
    </row>
    <row r="20" spans="1:5" ht="12.75" customHeight="1">
      <c r="A20" s="10" t="s">
        <v>18</v>
      </c>
      <c r="B20" s="10"/>
      <c r="C20" s="7">
        <v>43392.15</v>
      </c>
      <c r="D20" s="7"/>
      <c r="E20" s="7">
        <f t="shared" si="0"/>
        <v>43392.15</v>
      </c>
    </row>
    <row r="21" spans="1:5" ht="13.5" customHeight="1">
      <c r="A21" s="10" t="s">
        <v>19</v>
      </c>
      <c r="B21" s="10"/>
      <c r="C21" s="7">
        <v>0</v>
      </c>
      <c r="D21" s="7"/>
      <c r="E21" s="7">
        <f t="shared" si="0"/>
        <v>0</v>
      </c>
    </row>
    <row r="22" spans="1:5" ht="14.25" customHeight="1">
      <c r="A22" s="9" t="s">
        <v>20</v>
      </c>
      <c r="B22" s="9"/>
      <c r="C22" s="7">
        <v>0</v>
      </c>
      <c r="D22" s="7"/>
      <c r="E22" s="7">
        <f t="shared" si="0"/>
        <v>0</v>
      </c>
    </row>
    <row r="23" spans="1:5" ht="12" customHeight="1">
      <c r="A23" s="6" t="s">
        <v>21</v>
      </c>
      <c r="B23" s="6"/>
      <c r="C23" s="14">
        <f>C24+C25+C26</f>
        <v>133962.9</v>
      </c>
      <c r="D23" s="7">
        <f>SUM(D24:D26)</f>
        <v>0</v>
      </c>
      <c r="E23" s="7">
        <f t="shared" si="0"/>
        <v>133962.9</v>
      </c>
    </row>
    <row r="24" spans="1:5" ht="24.75" customHeight="1">
      <c r="A24" s="10" t="s">
        <v>22</v>
      </c>
      <c r="B24" s="10"/>
      <c r="C24" s="7">
        <v>51686</v>
      </c>
      <c r="D24" s="7"/>
      <c r="E24" s="7">
        <f t="shared" si="0"/>
        <v>51686</v>
      </c>
    </row>
    <row r="25" spans="1:5" ht="28.5" customHeight="1">
      <c r="A25" s="10" t="s">
        <v>23</v>
      </c>
      <c r="B25" s="10"/>
      <c r="C25" s="7">
        <v>38464</v>
      </c>
      <c r="D25" s="7"/>
      <c r="E25" s="7">
        <f t="shared" si="0"/>
        <v>38464</v>
      </c>
    </row>
    <row r="26" spans="1:5" ht="24.75" customHeight="1">
      <c r="A26" s="10" t="s">
        <v>24</v>
      </c>
      <c r="B26" s="10"/>
      <c r="C26" s="7">
        <v>43812.9</v>
      </c>
      <c r="D26" s="7"/>
      <c r="E26" s="7">
        <f t="shared" si="0"/>
        <v>43812.9</v>
      </c>
    </row>
    <row r="27" spans="1:5" ht="20.25" customHeight="1">
      <c r="A27" s="8" t="s">
        <v>34</v>
      </c>
      <c r="B27" s="8"/>
      <c r="C27" s="14">
        <f>C28+C29+C30</f>
        <v>127756.91999999998</v>
      </c>
      <c r="D27" s="7"/>
      <c r="E27" s="7">
        <f t="shared" si="0"/>
        <v>127756.91999999998</v>
      </c>
    </row>
    <row r="28" spans="1:5">
      <c r="A28" s="9" t="s">
        <v>26</v>
      </c>
      <c r="B28" s="9"/>
      <c r="C28" s="7">
        <v>8627.2099999999991</v>
      </c>
      <c r="D28" s="7"/>
      <c r="E28" s="7">
        <f t="shared" si="0"/>
        <v>8627.2099999999991</v>
      </c>
    </row>
    <row r="29" spans="1:5" ht="24">
      <c r="A29" s="10" t="s">
        <v>37</v>
      </c>
      <c r="B29" s="10"/>
      <c r="C29" s="7">
        <f>2404+85367.15</f>
        <v>87771.15</v>
      </c>
      <c r="D29" s="7"/>
      <c r="E29" s="7">
        <f t="shared" si="0"/>
        <v>87771.15</v>
      </c>
    </row>
    <row r="30" spans="1:5">
      <c r="A30" s="10" t="s">
        <v>29</v>
      </c>
      <c r="B30" s="10"/>
      <c r="C30" s="7">
        <v>31358.560000000001</v>
      </c>
      <c r="D30" s="7"/>
      <c r="E30" s="7">
        <f t="shared" si="0"/>
        <v>31358.560000000001</v>
      </c>
    </row>
    <row r="31" spans="1:5" ht="15" customHeight="1">
      <c r="A31" s="8" t="s">
        <v>25</v>
      </c>
      <c r="B31" s="8"/>
      <c r="C31" s="7">
        <v>28476.86</v>
      </c>
      <c r="D31" s="7"/>
      <c r="E31" s="7">
        <f t="shared" si="0"/>
        <v>28476.86</v>
      </c>
    </row>
    <row r="32" spans="1:5" ht="15.75" customHeight="1">
      <c r="A32" s="8" t="s">
        <v>39</v>
      </c>
      <c r="B32" s="8"/>
      <c r="C32" s="7">
        <v>8152.4</v>
      </c>
      <c r="D32" s="7"/>
      <c r="E32" s="7">
        <f t="shared" si="0"/>
        <v>8152.4</v>
      </c>
    </row>
    <row r="33" spans="1:6" ht="15.75" customHeight="1">
      <c r="A33" s="8" t="s">
        <v>60</v>
      </c>
      <c r="B33" s="8"/>
      <c r="C33" s="7">
        <v>32041.7</v>
      </c>
      <c r="D33" s="7"/>
      <c r="E33" s="7">
        <f t="shared" si="0"/>
        <v>32041.7</v>
      </c>
      <c r="F33" s="41"/>
    </row>
    <row r="34" spans="1:6" ht="18" hidden="1" customHeight="1">
      <c r="A34" s="8" t="s">
        <v>38</v>
      </c>
      <c r="B34" s="8"/>
      <c r="C34" s="7"/>
      <c r="D34" s="7"/>
      <c r="E34" s="7">
        <f t="shared" si="0"/>
        <v>0</v>
      </c>
      <c r="F34" s="41"/>
    </row>
    <row r="35" spans="1:6" ht="17.25" customHeight="1">
      <c r="A35" s="8" t="s">
        <v>27</v>
      </c>
      <c r="B35" s="8"/>
      <c r="C35" s="7">
        <v>2884.8</v>
      </c>
      <c r="D35" s="7"/>
      <c r="E35" s="7">
        <f t="shared" si="0"/>
        <v>2884.8</v>
      </c>
      <c r="F35" s="41"/>
    </row>
    <row r="36" spans="1:6" ht="17.25" customHeight="1">
      <c r="A36" s="8" t="s">
        <v>61</v>
      </c>
      <c r="B36" s="8"/>
      <c r="C36" s="7">
        <v>15000</v>
      </c>
      <c r="D36" s="7"/>
      <c r="E36" s="7">
        <f t="shared" si="0"/>
        <v>15000</v>
      </c>
      <c r="F36" s="41"/>
    </row>
    <row r="37" spans="1:6" ht="17.25" customHeight="1">
      <c r="A37" s="8" t="s">
        <v>35</v>
      </c>
      <c r="B37" s="8"/>
      <c r="C37" s="7">
        <v>164389.19</v>
      </c>
      <c r="D37" s="7"/>
      <c r="E37" s="7">
        <f t="shared" si="0"/>
        <v>164389.19</v>
      </c>
      <c r="F37" s="42"/>
    </row>
    <row r="38" spans="1:6" ht="14.25" customHeight="1">
      <c r="A38" s="8" t="s">
        <v>36</v>
      </c>
      <c r="B38" s="8"/>
      <c r="C38" s="7">
        <v>5700</v>
      </c>
      <c r="D38" s="7"/>
      <c r="E38" s="7">
        <f t="shared" si="0"/>
        <v>5700</v>
      </c>
      <c r="F38" s="41"/>
    </row>
    <row r="39" spans="1:6" ht="13.5" customHeight="1">
      <c r="A39" s="6" t="s">
        <v>30</v>
      </c>
      <c r="B39" s="6"/>
      <c r="C39" s="7">
        <v>1900</v>
      </c>
      <c r="D39" s="7"/>
      <c r="E39" s="7">
        <f t="shared" si="0"/>
        <v>1900</v>
      </c>
      <c r="F39" s="41"/>
    </row>
    <row r="40" spans="1:6" ht="13.5" customHeight="1">
      <c r="A40" s="8" t="s">
        <v>42</v>
      </c>
      <c r="B40" s="8"/>
      <c r="C40" s="17">
        <f>C15-C16</f>
        <v>97029.250000000233</v>
      </c>
      <c r="D40" s="7"/>
      <c r="E40" s="7">
        <f t="shared" si="0"/>
        <v>97029.250000000233</v>
      </c>
      <c r="F40" s="41"/>
    </row>
    <row r="41" spans="1:6" ht="15" customHeight="1">
      <c r="A41" s="8" t="s">
        <v>47</v>
      </c>
      <c r="B41" s="8">
        <v>-287086.94</v>
      </c>
      <c r="C41" s="11">
        <f>C40+B41</f>
        <v>-190057.68999999977</v>
      </c>
      <c r="D41" s="7"/>
      <c r="E41" s="7">
        <f t="shared" si="0"/>
        <v>-190057.68999999977</v>
      </c>
      <c r="F41" s="41"/>
    </row>
    <row r="42" spans="1:6">
      <c r="A42" s="8" t="s">
        <v>31</v>
      </c>
      <c r="B42" s="8">
        <v>71864.820000000007</v>
      </c>
      <c r="C42" s="7">
        <f>C11-C12+B42</f>
        <v>93922.859999999928</v>
      </c>
      <c r="D42" s="7"/>
      <c r="E42" s="7">
        <f t="shared" si="0"/>
        <v>93922.859999999928</v>
      </c>
    </row>
    <row r="43" spans="1:6">
      <c r="A43" s="8" t="s">
        <v>32</v>
      </c>
      <c r="B43" s="8">
        <v>156052.29999999999</v>
      </c>
      <c r="C43" s="7">
        <v>143374.31</v>
      </c>
      <c r="D43" s="7"/>
      <c r="E43" s="7">
        <f t="shared" si="0"/>
        <v>143374.31</v>
      </c>
    </row>
    <row r="44" spans="1:6" ht="61.5" customHeight="1">
      <c r="A44" s="13" t="s">
        <v>28</v>
      </c>
      <c r="B44" s="15"/>
      <c r="C44" s="12"/>
      <c r="D44" s="25"/>
      <c r="E44" s="26"/>
    </row>
  </sheetData>
  <mergeCells count="16">
    <mergeCell ref="A4:C4"/>
    <mergeCell ref="D4:E4"/>
    <mergeCell ref="A1:E1"/>
    <mergeCell ref="A2:C2"/>
    <mergeCell ref="D2:E2"/>
    <mergeCell ref="A3:C3"/>
    <mergeCell ref="D3:E3"/>
    <mergeCell ref="A8:C8"/>
    <mergeCell ref="D8:E8"/>
    <mergeCell ref="D44:E44"/>
    <mergeCell ref="A5:C5"/>
    <mergeCell ref="D5:E5"/>
    <mergeCell ref="A6:C6"/>
    <mergeCell ref="D6:E6"/>
    <mergeCell ref="A7:C7"/>
    <mergeCell ref="D7:E7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topLeftCell="A17" zoomScale="130" zoomScaleNormal="130" workbookViewId="0">
      <selection activeCell="C17" sqref="C17"/>
    </sheetView>
  </sheetViews>
  <sheetFormatPr defaultRowHeight="15"/>
  <cols>
    <col min="1" max="1" width="49.5703125" customWidth="1"/>
    <col min="2" max="2" width="15.28515625" customWidth="1"/>
    <col min="3" max="3" width="11.5703125" customWidth="1"/>
    <col min="4" max="4" width="11.140625" customWidth="1"/>
    <col min="5" max="5" width="11.28515625" customWidth="1"/>
  </cols>
  <sheetData>
    <row r="1" spans="1:5" ht="43.5" customHeight="1" thickBot="1">
      <c r="A1" s="34" t="s">
        <v>44</v>
      </c>
      <c r="B1" s="34"/>
      <c r="C1" s="35"/>
      <c r="D1" s="35"/>
      <c r="E1" s="35"/>
    </row>
    <row r="2" spans="1:5">
      <c r="A2" s="36" t="s">
        <v>0</v>
      </c>
      <c r="B2" s="37"/>
      <c r="C2" s="38"/>
      <c r="D2" s="39" t="s">
        <v>1</v>
      </c>
      <c r="E2" s="40"/>
    </row>
    <row r="3" spans="1:5" ht="12.75" customHeight="1">
      <c r="A3" s="27" t="s">
        <v>2</v>
      </c>
      <c r="B3" s="28"/>
      <c r="C3" s="29"/>
      <c r="D3" s="30">
        <v>11691</v>
      </c>
      <c r="E3" s="31"/>
    </row>
    <row r="4" spans="1:5" ht="12.75" customHeight="1">
      <c r="A4" s="27" t="s">
        <v>3</v>
      </c>
      <c r="B4" s="28"/>
      <c r="C4" s="29"/>
      <c r="D4" s="30">
        <v>0</v>
      </c>
      <c r="E4" s="31"/>
    </row>
    <row r="5" spans="1:5" ht="13.5" customHeight="1">
      <c r="A5" s="27" t="s">
        <v>4</v>
      </c>
      <c r="B5" s="28"/>
      <c r="C5" s="29"/>
      <c r="D5" s="30">
        <v>1765.2</v>
      </c>
      <c r="E5" s="31"/>
    </row>
    <row r="6" spans="1:5" ht="12.75" customHeight="1">
      <c r="A6" s="27" t="s">
        <v>5</v>
      </c>
      <c r="B6" s="28"/>
      <c r="C6" s="29"/>
      <c r="D6" s="32"/>
      <c r="E6" s="33"/>
    </row>
    <row r="7" spans="1:5" ht="13.5" customHeight="1">
      <c r="A7" s="27" t="s">
        <v>6</v>
      </c>
      <c r="B7" s="28"/>
      <c r="C7" s="29"/>
      <c r="D7" s="30">
        <v>469</v>
      </c>
      <c r="E7" s="31"/>
    </row>
    <row r="8" spans="1:5" ht="16.5" customHeight="1" thickBot="1">
      <c r="A8" s="20" t="s">
        <v>7</v>
      </c>
      <c r="B8" s="21"/>
      <c r="C8" s="22"/>
      <c r="D8" s="23">
        <v>21.28</v>
      </c>
      <c r="E8" s="24"/>
    </row>
    <row r="9" spans="1:5">
      <c r="A9" s="1"/>
      <c r="B9" s="1"/>
      <c r="C9" s="2"/>
      <c r="D9" s="2"/>
      <c r="E9" s="2"/>
    </row>
    <row r="10" spans="1:5" ht="33" customHeight="1">
      <c r="A10" s="3"/>
      <c r="B10" s="18" t="s">
        <v>45</v>
      </c>
      <c r="C10" s="4" t="s">
        <v>8</v>
      </c>
      <c r="D10" s="4" t="s">
        <v>9</v>
      </c>
      <c r="E10" s="5" t="s">
        <v>10</v>
      </c>
    </row>
    <row r="11" spans="1:5" ht="18.75" customHeight="1">
      <c r="A11" s="6" t="s">
        <v>11</v>
      </c>
      <c r="B11" s="6"/>
      <c r="C11" s="7"/>
      <c r="D11" s="7"/>
      <c r="E11" s="7">
        <f>C11+D11</f>
        <v>0</v>
      </c>
    </row>
    <row r="12" spans="1:5" ht="15" customHeight="1">
      <c r="A12" s="6" t="s">
        <v>12</v>
      </c>
      <c r="B12" s="6"/>
      <c r="C12" s="7"/>
      <c r="D12" s="7"/>
      <c r="E12" s="7">
        <f t="shared" ref="E12:E42" si="0">C12+D12</f>
        <v>0</v>
      </c>
    </row>
    <row r="13" spans="1:5" ht="24">
      <c r="A13" s="6" t="s">
        <v>13</v>
      </c>
      <c r="B13" s="6"/>
      <c r="C13" s="7"/>
      <c r="D13" s="7"/>
      <c r="E13" s="7">
        <f t="shared" si="0"/>
        <v>0</v>
      </c>
    </row>
    <row r="14" spans="1:5">
      <c r="A14" s="6" t="s">
        <v>33</v>
      </c>
      <c r="B14" s="6"/>
      <c r="C14" s="7"/>
      <c r="D14" s="7"/>
      <c r="E14" s="7">
        <f t="shared" si="0"/>
        <v>0</v>
      </c>
    </row>
    <row r="15" spans="1:5">
      <c r="A15" s="6" t="s">
        <v>41</v>
      </c>
      <c r="B15" s="6"/>
      <c r="C15" s="14">
        <f>C12+C13+C14</f>
        <v>0</v>
      </c>
      <c r="D15" s="7"/>
      <c r="E15" s="7">
        <f t="shared" si="0"/>
        <v>0</v>
      </c>
    </row>
    <row r="16" spans="1:5" ht="25.5" customHeight="1">
      <c r="A16" s="8" t="s">
        <v>14</v>
      </c>
      <c r="B16" s="8"/>
      <c r="C16" s="14">
        <f>C17+C18+C19+C20+C21+C22+C23+C27+C31+C32+C34+C35+C36+C37+C38+C33</f>
        <v>0</v>
      </c>
      <c r="D16" s="7">
        <f>SUM(D17:D22)</f>
        <v>0</v>
      </c>
      <c r="E16" s="7">
        <f t="shared" si="0"/>
        <v>0</v>
      </c>
    </row>
    <row r="17" spans="1:5" ht="19.5" customHeight="1">
      <c r="A17" s="9" t="s">
        <v>15</v>
      </c>
      <c r="B17" s="9"/>
      <c r="C17" s="7"/>
      <c r="D17" s="7"/>
      <c r="E17" s="7">
        <f t="shared" si="0"/>
        <v>0</v>
      </c>
    </row>
    <row r="18" spans="1:5">
      <c r="A18" s="9" t="s">
        <v>16</v>
      </c>
      <c r="B18" s="9"/>
      <c r="C18" s="7"/>
      <c r="D18" s="7"/>
      <c r="E18" s="7">
        <f t="shared" si="0"/>
        <v>0</v>
      </c>
    </row>
    <row r="19" spans="1:5" ht="13.5" customHeight="1">
      <c r="A19" s="9" t="s">
        <v>17</v>
      </c>
      <c r="B19" s="9"/>
      <c r="C19" s="7"/>
      <c r="D19" s="7"/>
      <c r="E19" s="7">
        <f t="shared" si="0"/>
        <v>0</v>
      </c>
    </row>
    <row r="20" spans="1:5" ht="12.75" customHeight="1">
      <c r="A20" s="10" t="s">
        <v>18</v>
      </c>
      <c r="B20" s="10"/>
      <c r="C20" s="7"/>
      <c r="D20" s="7"/>
      <c r="E20" s="7">
        <f t="shared" si="0"/>
        <v>0</v>
      </c>
    </row>
    <row r="21" spans="1:5" ht="13.5" customHeight="1">
      <c r="A21" s="10" t="s">
        <v>19</v>
      </c>
      <c r="B21" s="10"/>
      <c r="C21" s="7"/>
      <c r="D21" s="7"/>
      <c r="E21" s="7">
        <f t="shared" si="0"/>
        <v>0</v>
      </c>
    </row>
    <row r="22" spans="1:5" ht="14.25" customHeight="1">
      <c r="A22" s="9" t="s">
        <v>20</v>
      </c>
      <c r="B22" s="9"/>
      <c r="C22" s="7"/>
      <c r="D22" s="7"/>
      <c r="E22" s="7">
        <f t="shared" si="0"/>
        <v>0</v>
      </c>
    </row>
    <row r="23" spans="1:5" ht="12" customHeight="1">
      <c r="A23" s="6" t="s">
        <v>21</v>
      </c>
      <c r="B23" s="6"/>
      <c r="C23" s="14">
        <f>C24+C25+C26</f>
        <v>0</v>
      </c>
      <c r="D23" s="7">
        <f>SUM(D24:D26)</f>
        <v>0</v>
      </c>
      <c r="E23" s="7">
        <f t="shared" si="0"/>
        <v>0</v>
      </c>
    </row>
    <row r="24" spans="1:5" ht="13.5" customHeight="1">
      <c r="A24" s="10" t="s">
        <v>22</v>
      </c>
      <c r="B24" s="10"/>
      <c r="C24" s="7"/>
      <c r="D24" s="7"/>
      <c r="E24" s="7">
        <f t="shared" si="0"/>
        <v>0</v>
      </c>
    </row>
    <row r="25" spans="1:5" ht="28.5" customHeight="1">
      <c r="A25" s="10" t="s">
        <v>23</v>
      </c>
      <c r="B25" s="10"/>
      <c r="C25" s="7"/>
      <c r="D25" s="7"/>
      <c r="E25" s="7">
        <f t="shared" si="0"/>
        <v>0</v>
      </c>
    </row>
    <row r="26" spans="1:5" ht="20.25" customHeight="1">
      <c r="A26" s="10" t="s">
        <v>24</v>
      </c>
      <c r="B26" s="10"/>
      <c r="C26" s="7"/>
      <c r="D26" s="7"/>
      <c r="E26" s="7">
        <f t="shared" si="0"/>
        <v>0</v>
      </c>
    </row>
    <row r="27" spans="1:5" ht="20.25" customHeight="1">
      <c r="A27" s="8" t="s">
        <v>34</v>
      </c>
      <c r="B27" s="8"/>
      <c r="C27" s="14">
        <f>C28+C29+C30</f>
        <v>0</v>
      </c>
      <c r="D27" s="7"/>
      <c r="E27" s="7">
        <f t="shared" si="0"/>
        <v>0</v>
      </c>
    </row>
    <row r="28" spans="1:5">
      <c r="A28" s="9" t="s">
        <v>26</v>
      </c>
      <c r="B28" s="9"/>
      <c r="C28" s="7"/>
      <c r="D28" s="7"/>
      <c r="E28" s="7">
        <f t="shared" si="0"/>
        <v>0</v>
      </c>
    </row>
    <row r="29" spans="1:5" ht="24">
      <c r="A29" s="10" t="s">
        <v>37</v>
      </c>
      <c r="B29" s="10"/>
      <c r="C29" s="7"/>
      <c r="D29" s="7"/>
      <c r="E29" s="7">
        <f t="shared" si="0"/>
        <v>0</v>
      </c>
    </row>
    <row r="30" spans="1:5">
      <c r="A30" s="10" t="s">
        <v>29</v>
      </c>
      <c r="B30" s="10"/>
      <c r="C30" s="7"/>
      <c r="D30" s="7"/>
      <c r="E30" s="7">
        <f t="shared" si="0"/>
        <v>0</v>
      </c>
    </row>
    <row r="31" spans="1:5" ht="15" customHeight="1">
      <c r="A31" s="8" t="s">
        <v>25</v>
      </c>
      <c r="B31" s="8"/>
      <c r="C31" s="7"/>
      <c r="D31" s="7"/>
      <c r="E31" s="7">
        <f t="shared" si="0"/>
        <v>0</v>
      </c>
    </row>
    <row r="32" spans="1:5" ht="15.75" customHeight="1">
      <c r="A32" s="8" t="s">
        <v>39</v>
      </c>
      <c r="B32" s="8"/>
      <c r="C32" s="7"/>
      <c r="D32" s="7"/>
      <c r="E32" s="7">
        <f t="shared" si="0"/>
        <v>0</v>
      </c>
    </row>
    <row r="33" spans="1:5" ht="15.75" customHeight="1">
      <c r="A33" s="8" t="s">
        <v>60</v>
      </c>
      <c r="B33" s="8"/>
      <c r="C33" s="7"/>
      <c r="D33" s="7"/>
      <c r="E33" s="7"/>
    </row>
    <row r="34" spans="1:5" ht="18" customHeight="1">
      <c r="A34" s="8" t="s">
        <v>38</v>
      </c>
      <c r="B34" s="8"/>
      <c r="C34" s="7"/>
      <c r="D34" s="7"/>
      <c r="E34" s="7">
        <f t="shared" si="0"/>
        <v>0</v>
      </c>
    </row>
    <row r="35" spans="1:5" ht="17.25" customHeight="1">
      <c r="A35" s="8" t="s">
        <v>27</v>
      </c>
      <c r="B35" s="8"/>
      <c r="C35" s="7"/>
      <c r="D35" s="7"/>
      <c r="E35" s="7">
        <f t="shared" si="0"/>
        <v>0</v>
      </c>
    </row>
    <row r="36" spans="1:5" ht="17.25" customHeight="1">
      <c r="A36" s="8" t="s">
        <v>35</v>
      </c>
      <c r="B36" s="8"/>
      <c r="C36" s="7"/>
      <c r="D36" s="7"/>
      <c r="E36" s="7">
        <f t="shared" si="0"/>
        <v>0</v>
      </c>
    </row>
    <row r="37" spans="1:5" ht="14.25" customHeight="1">
      <c r="A37" s="8" t="s">
        <v>36</v>
      </c>
      <c r="B37" s="8"/>
      <c r="C37" s="7"/>
      <c r="D37" s="7"/>
      <c r="E37" s="7">
        <f t="shared" si="0"/>
        <v>0</v>
      </c>
    </row>
    <row r="38" spans="1:5" ht="13.5" customHeight="1">
      <c r="A38" s="6" t="s">
        <v>30</v>
      </c>
      <c r="B38" s="6"/>
      <c r="C38" s="7"/>
      <c r="D38" s="7"/>
      <c r="E38" s="7">
        <f t="shared" si="0"/>
        <v>0</v>
      </c>
    </row>
    <row r="39" spans="1:5" ht="13.5" customHeight="1">
      <c r="A39" s="8" t="s">
        <v>46</v>
      </c>
      <c r="B39" s="19"/>
      <c r="C39" s="17">
        <f>C15-C16</f>
        <v>0</v>
      </c>
      <c r="D39" s="7"/>
      <c r="E39" s="7">
        <f t="shared" si="0"/>
        <v>0</v>
      </c>
    </row>
    <row r="40" spans="1:5" ht="15" customHeight="1">
      <c r="A40" s="8" t="s">
        <v>47</v>
      </c>
      <c r="B40" s="19">
        <f>'1 квартал'!C41</f>
        <v>-190057.68999999977</v>
      </c>
      <c r="C40" s="11"/>
      <c r="D40" s="7"/>
      <c r="E40" s="7">
        <f t="shared" si="0"/>
        <v>0</v>
      </c>
    </row>
    <row r="41" spans="1:5">
      <c r="A41" s="8" t="s">
        <v>31</v>
      </c>
      <c r="B41" s="8">
        <f>'1 квартал'!C42</f>
        <v>93922.859999999928</v>
      </c>
      <c r="C41" s="7"/>
      <c r="D41" s="7"/>
      <c r="E41" s="7">
        <f t="shared" si="0"/>
        <v>0</v>
      </c>
    </row>
    <row r="42" spans="1:5">
      <c r="A42" s="8" t="s">
        <v>32</v>
      </c>
      <c r="B42" s="8">
        <f>'1 квартал'!C43</f>
        <v>143374.31</v>
      </c>
      <c r="C42" s="7"/>
      <c r="D42" s="7"/>
      <c r="E42" s="7">
        <f t="shared" si="0"/>
        <v>0</v>
      </c>
    </row>
    <row r="43" spans="1:5" ht="61.5" customHeight="1">
      <c r="A43" s="15" t="s">
        <v>28</v>
      </c>
      <c r="B43" s="15"/>
      <c r="C43" s="12"/>
      <c r="D43" s="25"/>
      <c r="E43" s="26"/>
    </row>
  </sheetData>
  <mergeCells count="16">
    <mergeCell ref="A4:C4"/>
    <mergeCell ref="D4:E4"/>
    <mergeCell ref="A1:E1"/>
    <mergeCell ref="A2:C2"/>
    <mergeCell ref="D2:E2"/>
    <mergeCell ref="A3:C3"/>
    <mergeCell ref="D3:E3"/>
    <mergeCell ref="A8:C8"/>
    <mergeCell ref="D8:E8"/>
    <mergeCell ref="D43:E43"/>
    <mergeCell ref="A5:C5"/>
    <mergeCell ref="D5:E5"/>
    <mergeCell ref="A6:C6"/>
    <mergeCell ref="D6:E6"/>
    <mergeCell ref="A7:C7"/>
    <mergeCell ref="D7:E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3"/>
  <sheetViews>
    <sheetView topLeftCell="A17" zoomScale="130" zoomScaleNormal="130" workbookViewId="0">
      <selection activeCell="C17" sqref="C17"/>
    </sheetView>
  </sheetViews>
  <sheetFormatPr defaultRowHeight="15"/>
  <cols>
    <col min="1" max="1" width="49.5703125" customWidth="1"/>
    <col min="2" max="2" width="15.28515625" customWidth="1"/>
    <col min="3" max="3" width="11.5703125" customWidth="1"/>
    <col min="4" max="4" width="11.140625" customWidth="1"/>
    <col min="5" max="5" width="11.28515625" customWidth="1"/>
  </cols>
  <sheetData>
    <row r="1" spans="1:5" ht="43.5" customHeight="1" thickBot="1">
      <c r="A1" s="34" t="s">
        <v>48</v>
      </c>
      <c r="B1" s="34"/>
      <c r="C1" s="35"/>
      <c r="D1" s="35"/>
      <c r="E1" s="35"/>
    </row>
    <row r="2" spans="1:5">
      <c r="A2" s="36" t="s">
        <v>0</v>
      </c>
      <c r="B2" s="37"/>
      <c r="C2" s="38"/>
      <c r="D2" s="39" t="s">
        <v>1</v>
      </c>
      <c r="E2" s="40"/>
    </row>
    <row r="3" spans="1:5" ht="12.75" customHeight="1">
      <c r="A3" s="27" t="s">
        <v>2</v>
      </c>
      <c r="B3" s="28"/>
      <c r="C3" s="29"/>
      <c r="D3" s="30">
        <v>11691</v>
      </c>
      <c r="E3" s="31"/>
    </row>
    <row r="4" spans="1:5" ht="12.75" customHeight="1">
      <c r="A4" s="27" t="s">
        <v>3</v>
      </c>
      <c r="B4" s="28"/>
      <c r="C4" s="29"/>
      <c r="D4" s="30">
        <v>0</v>
      </c>
      <c r="E4" s="31"/>
    </row>
    <row r="5" spans="1:5" ht="13.5" customHeight="1">
      <c r="A5" s="27" t="s">
        <v>4</v>
      </c>
      <c r="B5" s="28"/>
      <c r="C5" s="29"/>
      <c r="D5" s="30">
        <v>1765.2</v>
      </c>
      <c r="E5" s="31"/>
    </row>
    <row r="6" spans="1:5" ht="12.75" customHeight="1">
      <c r="A6" s="27" t="s">
        <v>5</v>
      </c>
      <c r="B6" s="28"/>
      <c r="C6" s="29"/>
      <c r="D6" s="32"/>
      <c r="E6" s="33"/>
    </row>
    <row r="7" spans="1:5" ht="13.5" customHeight="1">
      <c r="A7" s="27" t="s">
        <v>6</v>
      </c>
      <c r="B7" s="28"/>
      <c r="C7" s="29"/>
      <c r="D7" s="30">
        <v>469</v>
      </c>
      <c r="E7" s="31"/>
    </row>
    <row r="8" spans="1:5" ht="16.5" customHeight="1" thickBot="1">
      <c r="A8" s="20" t="s">
        <v>7</v>
      </c>
      <c r="B8" s="21"/>
      <c r="C8" s="22"/>
      <c r="D8" s="23">
        <v>21.28</v>
      </c>
      <c r="E8" s="24"/>
    </row>
    <row r="9" spans="1:5">
      <c r="A9" s="1"/>
      <c r="B9" s="1"/>
      <c r="C9" s="2"/>
      <c r="D9" s="2"/>
      <c r="E9" s="2"/>
    </row>
    <row r="10" spans="1:5" ht="33" customHeight="1">
      <c r="A10" s="3"/>
      <c r="B10" s="18" t="s">
        <v>49</v>
      </c>
      <c r="C10" s="4" t="s">
        <v>8</v>
      </c>
      <c r="D10" s="4" t="s">
        <v>9</v>
      </c>
      <c r="E10" s="5" t="s">
        <v>10</v>
      </c>
    </row>
    <row r="11" spans="1:5" ht="18.75" customHeight="1">
      <c r="A11" s="6" t="s">
        <v>11</v>
      </c>
      <c r="B11" s="6"/>
      <c r="C11" s="7"/>
      <c r="D11" s="7"/>
      <c r="E11" s="7">
        <f>C11+D11</f>
        <v>0</v>
      </c>
    </row>
    <row r="12" spans="1:5" ht="15" customHeight="1">
      <c r="A12" s="6" t="s">
        <v>12</v>
      </c>
      <c r="B12" s="6"/>
      <c r="C12" s="7"/>
      <c r="D12" s="7"/>
      <c r="E12" s="7">
        <f t="shared" ref="E12:E42" si="0">C12+D12</f>
        <v>0</v>
      </c>
    </row>
    <row r="13" spans="1:5" ht="24">
      <c r="A13" s="6" t="s">
        <v>13</v>
      </c>
      <c r="B13" s="6"/>
      <c r="C13" s="7"/>
      <c r="D13" s="7"/>
      <c r="E13" s="7">
        <f t="shared" si="0"/>
        <v>0</v>
      </c>
    </row>
    <row r="14" spans="1:5">
      <c r="A14" s="6" t="s">
        <v>33</v>
      </c>
      <c r="B14" s="6"/>
      <c r="C14" s="7"/>
      <c r="D14" s="7"/>
      <c r="E14" s="7">
        <f t="shared" si="0"/>
        <v>0</v>
      </c>
    </row>
    <row r="15" spans="1:5">
      <c r="A15" s="6" t="s">
        <v>41</v>
      </c>
      <c r="B15" s="6"/>
      <c r="C15" s="14">
        <f>C12+C13+C14</f>
        <v>0</v>
      </c>
      <c r="D15" s="7"/>
      <c r="E15" s="7">
        <f t="shared" si="0"/>
        <v>0</v>
      </c>
    </row>
    <row r="16" spans="1:5" ht="25.5" customHeight="1">
      <c r="A16" s="8" t="s">
        <v>14</v>
      </c>
      <c r="B16" s="8"/>
      <c r="C16" s="14">
        <f>C17+C18+C19+C20+C21+C22+C23+C27+C31+C32+C34+C35+C36+C37+C38+C33</f>
        <v>0</v>
      </c>
      <c r="D16" s="7">
        <f>SUM(D17:D22)</f>
        <v>0</v>
      </c>
      <c r="E16" s="7">
        <f t="shared" si="0"/>
        <v>0</v>
      </c>
    </row>
    <row r="17" spans="1:5" ht="19.5" customHeight="1">
      <c r="A17" s="9" t="s">
        <v>15</v>
      </c>
      <c r="B17" s="9"/>
      <c r="C17" s="7"/>
      <c r="D17" s="7"/>
      <c r="E17" s="7">
        <f t="shared" si="0"/>
        <v>0</v>
      </c>
    </row>
    <row r="18" spans="1:5">
      <c r="A18" s="9" t="s">
        <v>16</v>
      </c>
      <c r="B18" s="9"/>
      <c r="C18" s="7"/>
      <c r="D18" s="7"/>
      <c r="E18" s="7">
        <f t="shared" si="0"/>
        <v>0</v>
      </c>
    </row>
    <row r="19" spans="1:5" ht="13.5" customHeight="1">
      <c r="A19" s="9" t="s">
        <v>17</v>
      </c>
      <c r="B19" s="9"/>
      <c r="C19" s="7"/>
      <c r="D19" s="7"/>
      <c r="E19" s="7">
        <f t="shared" si="0"/>
        <v>0</v>
      </c>
    </row>
    <row r="20" spans="1:5" ht="12.75" customHeight="1">
      <c r="A20" s="10" t="s">
        <v>18</v>
      </c>
      <c r="B20" s="10"/>
      <c r="C20" s="7"/>
      <c r="D20" s="7"/>
      <c r="E20" s="7">
        <f t="shared" si="0"/>
        <v>0</v>
      </c>
    </row>
    <row r="21" spans="1:5" ht="13.5" customHeight="1">
      <c r="A21" s="10" t="s">
        <v>19</v>
      </c>
      <c r="B21" s="10"/>
      <c r="C21" s="7"/>
      <c r="D21" s="7"/>
      <c r="E21" s="7">
        <f t="shared" si="0"/>
        <v>0</v>
      </c>
    </row>
    <row r="22" spans="1:5" ht="14.25" customHeight="1">
      <c r="A22" s="9" t="s">
        <v>20</v>
      </c>
      <c r="B22" s="9"/>
      <c r="C22" s="7"/>
      <c r="D22" s="7"/>
      <c r="E22" s="7">
        <f t="shared" si="0"/>
        <v>0</v>
      </c>
    </row>
    <row r="23" spans="1:5" ht="12" customHeight="1">
      <c r="A23" s="6" t="s">
        <v>21</v>
      </c>
      <c r="B23" s="6"/>
      <c r="C23" s="14">
        <f>C24+C25+C26</f>
        <v>0</v>
      </c>
      <c r="D23" s="7">
        <f>SUM(D24:D26)</f>
        <v>0</v>
      </c>
      <c r="E23" s="7">
        <f t="shared" si="0"/>
        <v>0</v>
      </c>
    </row>
    <row r="24" spans="1:5" ht="13.5" customHeight="1">
      <c r="A24" s="10" t="s">
        <v>22</v>
      </c>
      <c r="B24" s="10"/>
      <c r="C24" s="7"/>
      <c r="D24" s="7"/>
      <c r="E24" s="7">
        <f t="shared" si="0"/>
        <v>0</v>
      </c>
    </row>
    <row r="25" spans="1:5" ht="28.5" customHeight="1">
      <c r="A25" s="10" t="s">
        <v>23</v>
      </c>
      <c r="B25" s="10"/>
      <c r="C25" s="7"/>
      <c r="D25" s="7"/>
      <c r="E25" s="7">
        <f t="shared" si="0"/>
        <v>0</v>
      </c>
    </row>
    <row r="26" spans="1:5" ht="20.25" customHeight="1">
      <c r="A26" s="10" t="s">
        <v>24</v>
      </c>
      <c r="B26" s="10"/>
      <c r="C26" s="7"/>
      <c r="D26" s="7"/>
      <c r="E26" s="7">
        <f t="shared" si="0"/>
        <v>0</v>
      </c>
    </row>
    <row r="27" spans="1:5" ht="20.25" customHeight="1">
      <c r="A27" s="8" t="s">
        <v>34</v>
      </c>
      <c r="B27" s="8"/>
      <c r="C27" s="14">
        <f>C28+C29+C30</f>
        <v>0</v>
      </c>
      <c r="D27" s="7"/>
      <c r="E27" s="7">
        <f t="shared" si="0"/>
        <v>0</v>
      </c>
    </row>
    <row r="28" spans="1:5">
      <c r="A28" s="9" t="s">
        <v>26</v>
      </c>
      <c r="B28" s="9"/>
      <c r="C28" s="7"/>
      <c r="D28" s="7"/>
      <c r="E28" s="7">
        <f t="shared" si="0"/>
        <v>0</v>
      </c>
    </row>
    <row r="29" spans="1:5" ht="24">
      <c r="A29" s="10" t="s">
        <v>37</v>
      </c>
      <c r="B29" s="10"/>
      <c r="C29" s="7"/>
      <c r="D29" s="7"/>
      <c r="E29" s="7">
        <f t="shared" si="0"/>
        <v>0</v>
      </c>
    </row>
    <row r="30" spans="1:5">
      <c r="A30" s="10" t="s">
        <v>29</v>
      </c>
      <c r="B30" s="10"/>
      <c r="C30" s="7"/>
      <c r="D30" s="7"/>
      <c r="E30" s="7">
        <f t="shared" si="0"/>
        <v>0</v>
      </c>
    </row>
    <row r="31" spans="1:5" ht="15" customHeight="1">
      <c r="A31" s="8" t="s">
        <v>25</v>
      </c>
      <c r="B31" s="8"/>
      <c r="C31" s="7"/>
      <c r="D31" s="7"/>
      <c r="E31" s="7">
        <f t="shared" si="0"/>
        <v>0</v>
      </c>
    </row>
    <row r="32" spans="1:5" ht="15.75" customHeight="1">
      <c r="A32" s="8" t="s">
        <v>39</v>
      </c>
      <c r="B32" s="8"/>
      <c r="C32" s="7"/>
      <c r="D32" s="7"/>
      <c r="E32" s="7">
        <f t="shared" si="0"/>
        <v>0</v>
      </c>
    </row>
    <row r="33" spans="1:5" ht="15.75" customHeight="1">
      <c r="A33" s="8" t="s">
        <v>60</v>
      </c>
      <c r="B33" s="8"/>
      <c r="C33" s="7"/>
      <c r="D33" s="7"/>
      <c r="E33" s="7"/>
    </row>
    <row r="34" spans="1:5" ht="18" customHeight="1">
      <c r="A34" s="8" t="s">
        <v>38</v>
      </c>
      <c r="B34" s="8"/>
      <c r="C34" s="7"/>
      <c r="D34" s="7"/>
      <c r="E34" s="7">
        <f t="shared" si="0"/>
        <v>0</v>
      </c>
    </row>
    <row r="35" spans="1:5" ht="17.25" customHeight="1">
      <c r="A35" s="8" t="s">
        <v>27</v>
      </c>
      <c r="B35" s="8"/>
      <c r="C35" s="7"/>
      <c r="D35" s="7"/>
      <c r="E35" s="7">
        <f t="shared" si="0"/>
        <v>0</v>
      </c>
    </row>
    <row r="36" spans="1:5" ht="17.25" customHeight="1">
      <c r="A36" s="8" t="s">
        <v>35</v>
      </c>
      <c r="B36" s="8"/>
      <c r="C36" s="7"/>
      <c r="D36" s="7"/>
      <c r="E36" s="7">
        <f t="shared" si="0"/>
        <v>0</v>
      </c>
    </row>
    <row r="37" spans="1:5" ht="14.25" customHeight="1">
      <c r="A37" s="8" t="s">
        <v>36</v>
      </c>
      <c r="B37" s="8"/>
      <c r="C37" s="7"/>
      <c r="D37" s="7"/>
      <c r="E37" s="7">
        <f t="shared" si="0"/>
        <v>0</v>
      </c>
    </row>
    <row r="38" spans="1:5" ht="13.5" customHeight="1">
      <c r="A38" s="6" t="s">
        <v>30</v>
      </c>
      <c r="B38" s="6"/>
      <c r="C38" s="7"/>
      <c r="D38" s="7"/>
      <c r="E38" s="7">
        <f t="shared" si="0"/>
        <v>0</v>
      </c>
    </row>
    <row r="39" spans="1:5" ht="13.5" customHeight="1">
      <c r="A39" s="8" t="s">
        <v>50</v>
      </c>
      <c r="B39" s="19"/>
      <c r="C39" s="17">
        <f>C15-C16</f>
        <v>0</v>
      </c>
      <c r="D39" s="7"/>
      <c r="E39" s="7">
        <f t="shared" si="0"/>
        <v>0</v>
      </c>
    </row>
    <row r="40" spans="1:5" ht="15" customHeight="1">
      <c r="A40" s="8" t="s">
        <v>51</v>
      </c>
      <c r="B40" s="19">
        <f>'2 квартал '!C40</f>
        <v>0</v>
      </c>
      <c r="C40" s="11"/>
      <c r="D40" s="7"/>
      <c r="E40" s="7">
        <f t="shared" si="0"/>
        <v>0</v>
      </c>
    </row>
    <row r="41" spans="1:5">
      <c r="A41" s="8" t="s">
        <v>31</v>
      </c>
      <c r="B41" s="8">
        <f>'2 квартал '!C41</f>
        <v>0</v>
      </c>
      <c r="C41" s="7"/>
      <c r="D41" s="7"/>
      <c r="E41" s="7">
        <f t="shared" si="0"/>
        <v>0</v>
      </c>
    </row>
    <row r="42" spans="1:5">
      <c r="A42" s="8" t="s">
        <v>32</v>
      </c>
      <c r="B42" s="8">
        <f>'2 квартал '!C42</f>
        <v>0</v>
      </c>
      <c r="C42" s="7"/>
      <c r="D42" s="7"/>
      <c r="E42" s="7">
        <f t="shared" si="0"/>
        <v>0</v>
      </c>
    </row>
    <row r="43" spans="1:5" ht="61.5" customHeight="1">
      <c r="A43" s="15" t="s">
        <v>28</v>
      </c>
      <c r="B43" s="15"/>
      <c r="C43" s="12"/>
      <c r="D43" s="25"/>
      <c r="E43" s="26"/>
    </row>
  </sheetData>
  <mergeCells count="16">
    <mergeCell ref="A4:C4"/>
    <mergeCell ref="D4:E4"/>
    <mergeCell ref="A1:E1"/>
    <mergeCell ref="A2:C2"/>
    <mergeCell ref="D2:E2"/>
    <mergeCell ref="A3:C3"/>
    <mergeCell ref="D3:E3"/>
    <mergeCell ref="A8:C8"/>
    <mergeCell ref="D8:E8"/>
    <mergeCell ref="D43:E43"/>
    <mergeCell ref="A5:C5"/>
    <mergeCell ref="D5:E5"/>
    <mergeCell ref="A6:C6"/>
    <mergeCell ref="D6:E6"/>
    <mergeCell ref="A7:C7"/>
    <mergeCell ref="D7:E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3"/>
  <sheetViews>
    <sheetView topLeftCell="A17" zoomScale="130" zoomScaleNormal="130" workbookViewId="0">
      <selection activeCell="C17" sqref="C17"/>
    </sheetView>
  </sheetViews>
  <sheetFormatPr defaultRowHeight="15"/>
  <cols>
    <col min="1" max="1" width="49.5703125" customWidth="1"/>
    <col min="2" max="2" width="15.28515625" customWidth="1"/>
    <col min="3" max="3" width="11.5703125" customWidth="1"/>
    <col min="4" max="4" width="11.140625" customWidth="1"/>
    <col min="5" max="5" width="11.28515625" customWidth="1"/>
  </cols>
  <sheetData>
    <row r="1" spans="1:5" ht="43.5" customHeight="1" thickBot="1">
      <c r="A1" s="34" t="s">
        <v>52</v>
      </c>
      <c r="B1" s="34"/>
      <c r="C1" s="35"/>
      <c r="D1" s="35"/>
      <c r="E1" s="35"/>
    </row>
    <row r="2" spans="1:5">
      <c r="A2" s="36" t="s">
        <v>0</v>
      </c>
      <c r="B2" s="37"/>
      <c r="C2" s="38"/>
      <c r="D2" s="39" t="s">
        <v>1</v>
      </c>
      <c r="E2" s="40"/>
    </row>
    <row r="3" spans="1:5" ht="12.75" customHeight="1">
      <c r="A3" s="27" t="s">
        <v>2</v>
      </c>
      <c r="B3" s="28"/>
      <c r="C3" s="29"/>
      <c r="D3" s="30">
        <v>11691</v>
      </c>
      <c r="E3" s="31"/>
    </row>
    <row r="4" spans="1:5" ht="12.75" customHeight="1">
      <c r="A4" s="27" t="s">
        <v>3</v>
      </c>
      <c r="B4" s="28"/>
      <c r="C4" s="29"/>
      <c r="D4" s="30">
        <v>0</v>
      </c>
      <c r="E4" s="31"/>
    </row>
    <row r="5" spans="1:5" ht="13.5" customHeight="1">
      <c r="A5" s="27" t="s">
        <v>4</v>
      </c>
      <c r="B5" s="28"/>
      <c r="C5" s="29"/>
      <c r="D5" s="30">
        <v>1765.2</v>
      </c>
      <c r="E5" s="31"/>
    </row>
    <row r="6" spans="1:5" ht="12.75" customHeight="1">
      <c r="A6" s="27" t="s">
        <v>5</v>
      </c>
      <c r="B6" s="28"/>
      <c r="C6" s="29"/>
      <c r="D6" s="32"/>
      <c r="E6" s="33"/>
    </row>
    <row r="7" spans="1:5" ht="13.5" customHeight="1">
      <c r="A7" s="27" t="s">
        <v>6</v>
      </c>
      <c r="B7" s="28"/>
      <c r="C7" s="29"/>
      <c r="D7" s="30">
        <v>469</v>
      </c>
      <c r="E7" s="31"/>
    </row>
    <row r="8" spans="1:5" ht="16.5" customHeight="1" thickBot="1">
      <c r="A8" s="20" t="s">
        <v>7</v>
      </c>
      <c r="B8" s="21"/>
      <c r="C8" s="22"/>
      <c r="D8" s="23">
        <v>21.28</v>
      </c>
      <c r="E8" s="24"/>
    </row>
    <row r="9" spans="1:5">
      <c r="A9" s="1"/>
      <c r="B9" s="1"/>
      <c r="C9" s="2"/>
      <c r="D9" s="2"/>
      <c r="E9" s="2"/>
    </row>
    <row r="10" spans="1:5" ht="33" customHeight="1">
      <c r="A10" s="3"/>
      <c r="B10" s="18" t="s">
        <v>53</v>
      </c>
      <c r="C10" s="4" t="s">
        <v>8</v>
      </c>
      <c r="D10" s="4" t="s">
        <v>9</v>
      </c>
      <c r="E10" s="5" t="s">
        <v>10</v>
      </c>
    </row>
    <row r="11" spans="1:5" ht="18.75" customHeight="1">
      <c r="A11" s="6" t="s">
        <v>11</v>
      </c>
      <c r="B11" s="6"/>
      <c r="C11" s="7"/>
      <c r="D11" s="7"/>
      <c r="E11" s="7">
        <f>C11+D11</f>
        <v>0</v>
      </c>
    </row>
    <row r="12" spans="1:5" ht="15" customHeight="1">
      <c r="A12" s="6" t="s">
        <v>12</v>
      </c>
      <c r="B12" s="6"/>
      <c r="C12" s="7"/>
      <c r="D12" s="7"/>
      <c r="E12" s="7">
        <f t="shared" ref="E12:E42" si="0">C12+D12</f>
        <v>0</v>
      </c>
    </row>
    <row r="13" spans="1:5" ht="24">
      <c r="A13" s="6" t="s">
        <v>13</v>
      </c>
      <c r="B13" s="6"/>
      <c r="C13" s="7"/>
      <c r="D13" s="7"/>
      <c r="E13" s="7">
        <f t="shared" si="0"/>
        <v>0</v>
      </c>
    </row>
    <row r="14" spans="1:5">
      <c r="A14" s="6" t="s">
        <v>33</v>
      </c>
      <c r="B14" s="6"/>
      <c r="C14" s="7"/>
      <c r="D14" s="7"/>
      <c r="E14" s="7">
        <f t="shared" si="0"/>
        <v>0</v>
      </c>
    </row>
    <row r="15" spans="1:5">
      <c r="A15" s="6" t="s">
        <v>41</v>
      </c>
      <c r="B15" s="6"/>
      <c r="C15" s="14">
        <f>C12+C13+C14</f>
        <v>0</v>
      </c>
      <c r="D15" s="7"/>
      <c r="E15" s="7">
        <f t="shared" si="0"/>
        <v>0</v>
      </c>
    </row>
    <row r="16" spans="1:5" ht="25.5" customHeight="1">
      <c r="A16" s="8" t="s">
        <v>14</v>
      </c>
      <c r="B16" s="8"/>
      <c r="C16" s="14">
        <f>C17+C18+C19+C20+C21+C22+C23+C27+C31+C32+C34+C35+C36+C37+C38+C33</f>
        <v>0</v>
      </c>
      <c r="D16" s="7">
        <f>SUM(D17:D22)</f>
        <v>0</v>
      </c>
      <c r="E16" s="7">
        <f t="shared" si="0"/>
        <v>0</v>
      </c>
    </row>
    <row r="17" spans="1:5" ht="19.5" customHeight="1">
      <c r="A17" s="9" t="s">
        <v>15</v>
      </c>
      <c r="B17" s="9"/>
      <c r="C17" s="7"/>
      <c r="D17" s="7"/>
      <c r="E17" s="7">
        <f t="shared" si="0"/>
        <v>0</v>
      </c>
    </row>
    <row r="18" spans="1:5">
      <c r="A18" s="9" t="s">
        <v>16</v>
      </c>
      <c r="B18" s="9"/>
      <c r="C18" s="7"/>
      <c r="D18" s="7"/>
      <c r="E18" s="7">
        <f t="shared" si="0"/>
        <v>0</v>
      </c>
    </row>
    <row r="19" spans="1:5" ht="13.5" customHeight="1">
      <c r="A19" s="9" t="s">
        <v>17</v>
      </c>
      <c r="B19" s="9"/>
      <c r="C19" s="7"/>
      <c r="D19" s="7"/>
      <c r="E19" s="7">
        <f t="shared" si="0"/>
        <v>0</v>
      </c>
    </row>
    <row r="20" spans="1:5" ht="12.75" customHeight="1">
      <c r="A20" s="10" t="s">
        <v>18</v>
      </c>
      <c r="B20" s="10"/>
      <c r="C20" s="7"/>
      <c r="D20" s="7"/>
      <c r="E20" s="7">
        <f t="shared" si="0"/>
        <v>0</v>
      </c>
    </row>
    <row r="21" spans="1:5" ht="13.5" customHeight="1">
      <c r="A21" s="10" t="s">
        <v>19</v>
      </c>
      <c r="B21" s="10"/>
      <c r="C21" s="7"/>
      <c r="D21" s="7"/>
      <c r="E21" s="7">
        <f t="shared" si="0"/>
        <v>0</v>
      </c>
    </row>
    <row r="22" spans="1:5" ht="14.25" customHeight="1">
      <c r="A22" s="9" t="s">
        <v>20</v>
      </c>
      <c r="B22" s="9"/>
      <c r="C22" s="7"/>
      <c r="D22" s="7"/>
      <c r="E22" s="7">
        <f t="shared" si="0"/>
        <v>0</v>
      </c>
    </row>
    <row r="23" spans="1:5" ht="12" customHeight="1">
      <c r="A23" s="6" t="s">
        <v>21</v>
      </c>
      <c r="B23" s="6"/>
      <c r="C23" s="14">
        <f>C24+C25+C26</f>
        <v>0</v>
      </c>
      <c r="D23" s="7">
        <f>SUM(D24:D26)</f>
        <v>0</v>
      </c>
      <c r="E23" s="7">
        <f t="shared" si="0"/>
        <v>0</v>
      </c>
    </row>
    <row r="24" spans="1:5" ht="13.5" customHeight="1">
      <c r="A24" s="10" t="s">
        <v>22</v>
      </c>
      <c r="B24" s="10"/>
      <c r="C24" s="7"/>
      <c r="D24" s="7"/>
      <c r="E24" s="7">
        <f t="shared" si="0"/>
        <v>0</v>
      </c>
    </row>
    <row r="25" spans="1:5" ht="28.5" customHeight="1">
      <c r="A25" s="10" t="s">
        <v>23</v>
      </c>
      <c r="B25" s="10"/>
      <c r="C25" s="7"/>
      <c r="D25" s="7"/>
      <c r="E25" s="7">
        <f t="shared" si="0"/>
        <v>0</v>
      </c>
    </row>
    <row r="26" spans="1:5" ht="20.25" customHeight="1">
      <c r="A26" s="10" t="s">
        <v>24</v>
      </c>
      <c r="B26" s="10"/>
      <c r="C26" s="7"/>
      <c r="D26" s="7"/>
      <c r="E26" s="7">
        <f t="shared" si="0"/>
        <v>0</v>
      </c>
    </row>
    <row r="27" spans="1:5" ht="20.25" customHeight="1">
      <c r="A27" s="8" t="s">
        <v>34</v>
      </c>
      <c r="B27" s="8"/>
      <c r="C27" s="14">
        <f>C28+C29+C30</f>
        <v>0</v>
      </c>
      <c r="D27" s="7"/>
      <c r="E27" s="7">
        <f t="shared" si="0"/>
        <v>0</v>
      </c>
    </row>
    <row r="28" spans="1:5">
      <c r="A28" s="9" t="s">
        <v>26</v>
      </c>
      <c r="B28" s="9"/>
      <c r="C28" s="7"/>
      <c r="D28" s="7"/>
      <c r="E28" s="7">
        <f t="shared" si="0"/>
        <v>0</v>
      </c>
    </row>
    <row r="29" spans="1:5" ht="24">
      <c r="A29" s="10" t="s">
        <v>37</v>
      </c>
      <c r="B29" s="10"/>
      <c r="C29" s="7"/>
      <c r="D29" s="7"/>
      <c r="E29" s="7">
        <f t="shared" si="0"/>
        <v>0</v>
      </c>
    </row>
    <row r="30" spans="1:5">
      <c r="A30" s="10" t="s">
        <v>29</v>
      </c>
      <c r="B30" s="10"/>
      <c r="C30" s="7"/>
      <c r="D30" s="7"/>
      <c r="E30" s="7">
        <f t="shared" si="0"/>
        <v>0</v>
      </c>
    </row>
    <row r="31" spans="1:5" ht="15" customHeight="1">
      <c r="A31" s="8" t="s">
        <v>25</v>
      </c>
      <c r="B31" s="8"/>
      <c r="C31" s="7"/>
      <c r="D31" s="7"/>
      <c r="E31" s="7">
        <f t="shared" si="0"/>
        <v>0</v>
      </c>
    </row>
    <row r="32" spans="1:5" ht="15.75" customHeight="1">
      <c r="A32" s="8" t="s">
        <v>39</v>
      </c>
      <c r="B32" s="8"/>
      <c r="C32" s="7"/>
      <c r="D32" s="7"/>
      <c r="E32" s="7">
        <f t="shared" si="0"/>
        <v>0</v>
      </c>
    </row>
    <row r="33" spans="1:5" ht="15.75" customHeight="1">
      <c r="A33" s="8" t="s">
        <v>60</v>
      </c>
      <c r="B33" s="8"/>
      <c r="C33" s="7"/>
      <c r="D33" s="7"/>
      <c r="E33" s="7"/>
    </row>
    <row r="34" spans="1:5" ht="18" customHeight="1">
      <c r="A34" s="8" t="s">
        <v>38</v>
      </c>
      <c r="B34" s="8"/>
      <c r="C34" s="7"/>
      <c r="D34" s="7"/>
      <c r="E34" s="7">
        <f t="shared" si="0"/>
        <v>0</v>
      </c>
    </row>
    <row r="35" spans="1:5" ht="17.25" customHeight="1">
      <c r="A35" s="8" t="s">
        <v>27</v>
      </c>
      <c r="B35" s="8"/>
      <c r="C35" s="7"/>
      <c r="D35" s="7"/>
      <c r="E35" s="7">
        <f t="shared" si="0"/>
        <v>0</v>
      </c>
    </row>
    <row r="36" spans="1:5" ht="17.25" customHeight="1">
      <c r="A36" s="8" t="s">
        <v>35</v>
      </c>
      <c r="B36" s="8"/>
      <c r="C36" s="7"/>
      <c r="D36" s="7"/>
      <c r="E36" s="7">
        <f t="shared" si="0"/>
        <v>0</v>
      </c>
    </row>
    <row r="37" spans="1:5" ht="14.25" customHeight="1">
      <c r="A37" s="8" t="s">
        <v>36</v>
      </c>
      <c r="B37" s="8"/>
      <c r="C37" s="7"/>
      <c r="D37" s="7"/>
      <c r="E37" s="7">
        <f t="shared" si="0"/>
        <v>0</v>
      </c>
    </row>
    <row r="38" spans="1:5" ht="13.5" customHeight="1">
      <c r="A38" s="6" t="s">
        <v>30</v>
      </c>
      <c r="B38" s="6"/>
      <c r="C38" s="7"/>
      <c r="D38" s="7"/>
      <c r="E38" s="7">
        <f t="shared" si="0"/>
        <v>0</v>
      </c>
    </row>
    <row r="39" spans="1:5" ht="13.5" customHeight="1">
      <c r="A39" s="8" t="s">
        <v>54</v>
      </c>
      <c r="B39" s="19"/>
      <c r="C39" s="17">
        <f>C15-C16</f>
        <v>0</v>
      </c>
      <c r="D39" s="7"/>
      <c r="E39" s="7">
        <f t="shared" si="0"/>
        <v>0</v>
      </c>
    </row>
    <row r="40" spans="1:5" ht="15" customHeight="1">
      <c r="A40" s="8" t="s">
        <v>55</v>
      </c>
      <c r="B40" s="19">
        <f>'3 квартал '!C40</f>
        <v>0</v>
      </c>
      <c r="C40" s="11"/>
      <c r="D40" s="7"/>
      <c r="E40" s="7">
        <f t="shared" si="0"/>
        <v>0</v>
      </c>
    </row>
    <row r="41" spans="1:5">
      <c r="A41" s="8" t="s">
        <v>31</v>
      </c>
      <c r="B41" s="8">
        <f>'3 квартал '!C41</f>
        <v>0</v>
      </c>
      <c r="C41" s="7"/>
      <c r="D41" s="7"/>
      <c r="E41" s="7">
        <f t="shared" si="0"/>
        <v>0</v>
      </c>
    </row>
    <row r="42" spans="1:5">
      <c r="A42" s="8" t="s">
        <v>32</v>
      </c>
      <c r="B42" s="8">
        <f>'3 квартал '!C42</f>
        <v>0</v>
      </c>
      <c r="C42" s="7"/>
      <c r="D42" s="7"/>
      <c r="E42" s="7">
        <f t="shared" si="0"/>
        <v>0</v>
      </c>
    </row>
    <row r="43" spans="1:5" ht="61.5" customHeight="1">
      <c r="A43" s="15" t="s">
        <v>28</v>
      </c>
      <c r="B43" s="15"/>
      <c r="C43" s="12"/>
      <c r="D43" s="25"/>
      <c r="E43" s="26"/>
    </row>
  </sheetData>
  <mergeCells count="16">
    <mergeCell ref="A4:C4"/>
    <mergeCell ref="D4:E4"/>
    <mergeCell ref="A1:E1"/>
    <mergeCell ref="A2:C2"/>
    <mergeCell ref="D2:E2"/>
    <mergeCell ref="A3:C3"/>
    <mergeCell ref="D3:E3"/>
    <mergeCell ref="A8:C8"/>
    <mergeCell ref="D8:E8"/>
    <mergeCell ref="D43:E43"/>
    <mergeCell ref="A5:C5"/>
    <mergeCell ref="D5:E5"/>
    <mergeCell ref="A6:C6"/>
    <mergeCell ref="D6:E6"/>
    <mergeCell ref="A7:C7"/>
    <mergeCell ref="D7:E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3"/>
  <sheetViews>
    <sheetView topLeftCell="A17" zoomScale="130" zoomScaleNormal="130" workbookViewId="0">
      <selection activeCell="C17" sqref="C17"/>
    </sheetView>
  </sheetViews>
  <sheetFormatPr defaultRowHeight="15"/>
  <cols>
    <col min="1" max="1" width="49.5703125" customWidth="1"/>
    <col min="2" max="2" width="15.28515625" customWidth="1"/>
    <col min="3" max="3" width="11.5703125" customWidth="1"/>
    <col min="4" max="4" width="11.140625" customWidth="1"/>
    <col min="5" max="5" width="11.28515625" customWidth="1"/>
  </cols>
  <sheetData>
    <row r="1" spans="1:5" ht="43.5" customHeight="1" thickBot="1">
      <c r="A1" s="34" t="s">
        <v>56</v>
      </c>
      <c r="B1" s="34"/>
      <c r="C1" s="35"/>
      <c r="D1" s="35"/>
      <c r="E1" s="35"/>
    </row>
    <row r="2" spans="1:5">
      <c r="A2" s="36" t="s">
        <v>0</v>
      </c>
      <c r="B2" s="37"/>
      <c r="C2" s="38"/>
      <c r="D2" s="39" t="s">
        <v>1</v>
      </c>
      <c r="E2" s="40"/>
    </row>
    <row r="3" spans="1:5" ht="12.75" customHeight="1">
      <c r="A3" s="27" t="s">
        <v>2</v>
      </c>
      <c r="B3" s="28"/>
      <c r="C3" s="29"/>
      <c r="D3" s="30">
        <v>11691</v>
      </c>
      <c r="E3" s="31"/>
    </row>
    <row r="4" spans="1:5" ht="12.75" customHeight="1">
      <c r="A4" s="27" t="s">
        <v>3</v>
      </c>
      <c r="B4" s="28"/>
      <c r="C4" s="29"/>
      <c r="D4" s="30">
        <v>0</v>
      </c>
      <c r="E4" s="31"/>
    </row>
    <row r="5" spans="1:5" ht="13.5" customHeight="1">
      <c r="A5" s="27" t="s">
        <v>4</v>
      </c>
      <c r="B5" s="28"/>
      <c r="C5" s="29"/>
      <c r="D5" s="30">
        <v>1765.2</v>
      </c>
      <c r="E5" s="31"/>
    </row>
    <row r="6" spans="1:5" ht="12.75" customHeight="1">
      <c r="A6" s="27" t="s">
        <v>5</v>
      </c>
      <c r="B6" s="28"/>
      <c r="C6" s="29"/>
      <c r="D6" s="32"/>
      <c r="E6" s="33"/>
    </row>
    <row r="7" spans="1:5" ht="13.5" customHeight="1">
      <c r="A7" s="27" t="s">
        <v>6</v>
      </c>
      <c r="B7" s="28"/>
      <c r="C7" s="29"/>
      <c r="D7" s="30">
        <v>469</v>
      </c>
      <c r="E7" s="31"/>
    </row>
    <row r="8" spans="1:5" ht="16.5" customHeight="1" thickBot="1">
      <c r="A8" s="20" t="s">
        <v>7</v>
      </c>
      <c r="B8" s="21"/>
      <c r="C8" s="22"/>
      <c r="D8" s="23">
        <v>21.28</v>
      </c>
      <c r="E8" s="24"/>
    </row>
    <row r="9" spans="1:5">
      <c r="A9" s="1"/>
      <c r="B9" s="1"/>
      <c r="C9" s="2"/>
      <c r="D9" s="2"/>
      <c r="E9" s="2"/>
    </row>
    <row r="10" spans="1:5" ht="33" customHeight="1">
      <c r="A10" s="3"/>
      <c r="B10" s="18" t="s">
        <v>57</v>
      </c>
      <c r="C10" s="4" t="s">
        <v>8</v>
      </c>
      <c r="D10" s="4" t="s">
        <v>9</v>
      </c>
      <c r="E10" s="5" t="s">
        <v>10</v>
      </c>
    </row>
    <row r="11" spans="1:5" ht="18.75" customHeight="1">
      <c r="A11" s="6" t="s">
        <v>11</v>
      </c>
      <c r="B11" s="6"/>
      <c r="C11" s="7">
        <f>'1 квартал'!C11+'2 квартал '!C11+'3 квартал '!C11+'4 квартал'!C11</f>
        <v>747223.59</v>
      </c>
      <c r="D11" s="7"/>
      <c r="E11" s="7">
        <f>C11+D11</f>
        <v>747223.59</v>
      </c>
    </row>
    <row r="12" spans="1:5" ht="15" customHeight="1">
      <c r="A12" s="6" t="s">
        <v>12</v>
      </c>
      <c r="B12" s="6"/>
      <c r="C12" s="7">
        <f>'1 квартал'!C12+'2 квартал '!C12+'3 квартал '!C12+'4 квартал'!C12</f>
        <v>725165.55</v>
      </c>
      <c r="D12" s="7"/>
      <c r="E12" s="7">
        <f t="shared" ref="E12:E42" si="0">C12+D12</f>
        <v>725165.55</v>
      </c>
    </row>
    <row r="13" spans="1:5" ht="24">
      <c r="A13" s="6" t="s">
        <v>13</v>
      </c>
      <c r="B13" s="6"/>
      <c r="C13" s="7">
        <f>'1 квартал'!C13+'2 квартал '!C13+'3 квартал '!C13+'4 квартал'!C13</f>
        <v>10500</v>
      </c>
      <c r="D13" s="7"/>
      <c r="E13" s="7">
        <f t="shared" si="0"/>
        <v>10500</v>
      </c>
    </row>
    <row r="14" spans="1:5">
      <c r="A14" s="6" t="s">
        <v>33</v>
      </c>
      <c r="B14" s="6"/>
      <c r="C14" s="7">
        <f>'1 квартал'!C14+'2 квартал '!C14+'3 квартал '!C14+'4 квартал'!C14</f>
        <v>34712.29</v>
      </c>
      <c r="D14" s="7"/>
      <c r="E14" s="7">
        <f t="shared" si="0"/>
        <v>34712.29</v>
      </c>
    </row>
    <row r="15" spans="1:5">
      <c r="A15" s="6" t="s">
        <v>41</v>
      </c>
      <c r="B15" s="6"/>
      <c r="C15" s="14">
        <f>C12+C13+C14</f>
        <v>770377.84000000008</v>
      </c>
      <c r="D15" s="7"/>
      <c r="E15" s="7">
        <f t="shared" si="0"/>
        <v>770377.84000000008</v>
      </c>
    </row>
    <row r="16" spans="1:5" ht="25.5" customHeight="1">
      <c r="A16" s="8" t="s">
        <v>14</v>
      </c>
      <c r="B16" s="8"/>
      <c r="C16" s="14">
        <f>C17+C18+C19+C20+C21+C22+C23+C27+C31+C32+C34+C35+C36+C37+C38+C33</f>
        <v>658348.58999999985</v>
      </c>
      <c r="D16" s="7">
        <f>SUM(D17:D22)</f>
        <v>0</v>
      </c>
      <c r="E16" s="7">
        <f t="shared" si="0"/>
        <v>658348.58999999985</v>
      </c>
    </row>
    <row r="17" spans="1:5" ht="19.5" customHeight="1">
      <c r="A17" s="9" t="s">
        <v>15</v>
      </c>
      <c r="B17" s="9"/>
      <c r="C17" s="7">
        <f>'1 квартал'!C17+'2 квартал '!C17+'3 квартал '!C17+'4 квартал'!C17</f>
        <v>109691.67</v>
      </c>
      <c r="D17" s="7"/>
      <c r="E17" s="7">
        <f t="shared" si="0"/>
        <v>109691.67</v>
      </c>
    </row>
    <row r="18" spans="1:5">
      <c r="A18" s="9" t="s">
        <v>16</v>
      </c>
      <c r="B18" s="9"/>
      <c r="C18" s="7">
        <f>'1 квартал'!C18+'2 квартал '!C18+'3 квартал '!C18+'4 квартал'!C18</f>
        <v>0</v>
      </c>
      <c r="D18" s="7"/>
      <c r="E18" s="7">
        <f t="shared" si="0"/>
        <v>0</v>
      </c>
    </row>
    <row r="19" spans="1:5" ht="13.5" customHeight="1">
      <c r="A19" s="9" t="s">
        <v>17</v>
      </c>
      <c r="B19" s="9"/>
      <c r="C19" s="7">
        <f>'1 квартал'!C19+'2 квартал '!C19+'3 квартал '!C19+'4 квартал'!C19</f>
        <v>0</v>
      </c>
      <c r="D19" s="7"/>
      <c r="E19" s="7">
        <f t="shared" si="0"/>
        <v>0</v>
      </c>
    </row>
    <row r="20" spans="1:5" ht="12.75" customHeight="1">
      <c r="A20" s="10" t="s">
        <v>18</v>
      </c>
      <c r="B20" s="10"/>
      <c r="C20" s="7">
        <f>'1 квартал'!C20+'2 квартал '!C20+'3 квартал '!C20+'4 квартал'!C20</f>
        <v>43392.15</v>
      </c>
      <c r="D20" s="7"/>
      <c r="E20" s="7">
        <f t="shared" si="0"/>
        <v>43392.15</v>
      </c>
    </row>
    <row r="21" spans="1:5" ht="13.5" customHeight="1">
      <c r="A21" s="10" t="s">
        <v>19</v>
      </c>
      <c r="B21" s="10"/>
      <c r="C21" s="7">
        <f>'1 квартал'!C21+'2 квартал '!C21+'3 квартал '!C21+'4 квартал'!C21</f>
        <v>0</v>
      </c>
      <c r="D21" s="7"/>
      <c r="E21" s="7">
        <f t="shared" si="0"/>
        <v>0</v>
      </c>
    </row>
    <row r="22" spans="1:5" ht="14.25" customHeight="1">
      <c r="A22" s="9" t="s">
        <v>20</v>
      </c>
      <c r="B22" s="9"/>
      <c r="C22" s="7">
        <f>'1 квартал'!C22+'2 квартал '!C22+'3 квартал '!C22+'4 квартал'!C22</f>
        <v>0</v>
      </c>
      <c r="D22" s="7"/>
      <c r="E22" s="7">
        <f t="shared" si="0"/>
        <v>0</v>
      </c>
    </row>
    <row r="23" spans="1:5" ht="12" customHeight="1">
      <c r="A23" s="6" t="s">
        <v>21</v>
      </c>
      <c r="B23" s="6"/>
      <c r="C23" s="14">
        <f>C24+C25+C26</f>
        <v>133962.9</v>
      </c>
      <c r="D23" s="7">
        <f>SUM(D24:D26)</f>
        <v>0</v>
      </c>
      <c r="E23" s="7">
        <f t="shared" si="0"/>
        <v>133962.9</v>
      </c>
    </row>
    <row r="24" spans="1:5" ht="13.5" customHeight="1">
      <c r="A24" s="10" t="s">
        <v>22</v>
      </c>
      <c r="B24" s="10"/>
      <c r="C24" s="7">
        <f>'1 квартал'!C24+'2 квартал '!C24+'3 квартал '!C24+'4 квартал'!C24</f>
        <v>51686</v>
      </c>
      <c r="D24" s="7"/>
      <c r="E24" s="7">
        <f t="shared" si="0"/>
        <v>51686</v>
      </c>
    </row>
    <row r="25" spans="1:5" ht="28.5" customHeight="1">
      <c r="A25" s="10" t="s">
        <v>23</v>
      </c>
      <c r="B25" s="10"/>
      <c r="C25" s="7">
        <f>'1 квартал'!C25+'2 квартал '!C25+'3 квартал '!C25+'4 квартал'!C25</f>
        <v>38464</v>
      </c>
      <c r="D25" s="7"/>
      <c r="E25" s="7">
        <f t="shared" si="0"/>
        <v>38464</v>
      </c>
    </row>
    <row r="26" spans="1:5" ht="25.5" customHeight="1">
      <c r="A26" s="10" t="s">
        <v>24</v>
      </c>
      <c r="B26" s="10"/>
      <c r="C26" s="7">
        <f>'1 квартал'!C26+'2 квартал '!C26+'3 квартал '!C26+'4 квартал'!C26</f>
        <v>43812.9</v>
      </c>
      <c r="D26" s="7"/>
      <c r="E26" s="7">
        <f t="shared" si="0"/>
        <v>43812.9</v>
      </c>
    </row>
    <row r="27" spans="1:5" ht="20.25" customHeight="1">
      <c r="A27" s="8" t="s">
        <v>34</v>
      </c>
      <c r="B27" s="8"/>
      <c r="C27" s="14">
        <f>C28+C29+C30</f>
        <v>127756.91999999998</v>
      </c>
      <c r="D27" s="7"/>
      <c r="E27" s="7">
        <f t="shared" si="0"/>
        <v>127756.91999999998</v>
      </c>
    </row>
    <row r="28" spans="1:5">
      <c r="A28" s="9" t="s">
        <v>26</v>
      </c>
      <c r="B28" s="9"/>
      <c r="C28" s="7">
        <f>'1 квартал'!C28+'2 квартал '!C28+'3 квартал '!C28+'4 квартал'!C28</f>
        <v>8627.2099999999991</v>
      </c>
      <c r="D28" s="7"/>
      <c r="E28" s="7">
        <f t="shared" si="0"/>
        <v>8627.2099999999991</v>
      </c>
    </row>
    <row r="29" spans="1:5" ht="24">
      <c r="A29" s="10" t="s">
        <v>37</v>
      </c>
      <c r="B29" s="10"/>
      <c r="C29" s="7">
        <f>'1 квартал'!C29+'2 квартал '!C29+'3 квартал '!C29+'4 квартал'!C29</f>
        <v>87771.15</v>
      </c>
      <c r="D29" s="7"/>
      <c r="E29" s="7">
        <f t="shared" si="0"/>
        <v>87771.15</v>
      </c>
    </row>
    <row r="30" spans="1:5">
      <c r="A30" s="10" t="s">
        <v>29</v>
      </c>
      <c r="B30" s="10"/>
      <c r="C30" s="7">
        <f>'1 квартал'!C30+'2 квартал '!C30+'3 квартал '!C30+'4 квартал'!C30</f>
        <v>31358.560000000001</v>
      </c>
      <c r="D30" s="7"/>
      <c r="E30" s="7">
        <f t="shared" si="0"/>
        <v>31358.560000000001</v>
      </c>
    </row>
    <row r="31" spans="1:5" ht="15" customHeight="1">
      <c r="A31" s="8" t="s">
        <v>25</v>
      </c>
      <c r="B31" s="8"/>
      <c r="C31" s="7">
        <f>'1 квартал'!C31+'2 квартал '!C31+'3 квартал '!C31+'4 квартал'!C31</f>
        <v>28476.86</v>
      </c>
      <c r="D31" s="7"/>
      <c r="E31" s="7">
        <f t="shared" si="0"/>
        <v>28476.86</v>
      </c>
    </row>
    <row r="32" spans="1:5" ht="15.75" customHeight="1">
      <c r="A32" s="8" t="s">
        <v>39</v>
      </c>
      <c r="B32" s="8"/>
      <c r="C32" s="7">
        <f>'1 квартал'!C32+'2 квартал '!C32+'3 квартал '!C32+'4 квартал'!C32</f>
        <v>8152.4</v>
      </c>
      <c r="D32" s="7"/>
      <c r="E32" s="7">
        <f t="shared" si="0"/>
        <v>8152.4</v>
      </c>
    </row>
    <row r="33" spans="1:5" ht="15.75" customHeight="1">
      <c r="A33" s="8" t="s">
        <v>60</v>
      </c>
      <c r="B33" s="8"/>
      <c r="C33" s="7">
        <f>'1 квартал'!C33+'2 квартал '!C33+'3 квартал '!C33+'4 квартал'!C33</f>
        <v>32041.7</v>
      </c>
      <c r="D33" s="7"/>
      <c r="E33" s="7"/>
    </row>
    <row r="34" spans="1:5" ht="18" customHeight="1">
      <c r="A34" s="8" t="s">
        <v>38</v>
      </c>
      <c r="B34" s="8"/>
      <c r="C34" s="7">
        <f>'1 квартал'!C34+'2 квартал '!C34+'3 квартал '!C34+'4 квартал'!C34</f>
        <v>0</v>
      </c>
      <c r="D34" s="7"/>
      <c r="E34" s="7">
        <f t="shared" si="0"/>
        <v>0</v>
      </c>
    </row>
    <row r="35" spans="1:5" ht="17.25" customHeight="1">
      <c r="A35" s="8" t="s">
        <v>27</v>
      </c>
      <c r="B35" s="8"/>
      <c r="C35" s="7">
        <f>'1 квартал'!C35+'2 квартал '!C35+'3 квартал '!C35+'4 квартал'!C35</f>
        <v>2884.8</v>
      </c>
      <c r="D35" s="7"/>
      <c r="E35" s="7">
        <f t="shared" si="0"/>
        <v>2884.8</v>
      </c>
    </row>
    <row r="36" spans="1:5" ht="17.25" customHeight="1">
      <c r="A36" s="8" t="s">
        <v>35</v>
      </c>
      <c r="B36" s="8"/>
      <c r="C36" s="7">
        <f>'1 квартал'!C37+'2 квартал '!C36+'3 квартал '!C36+'4 квартал'!C36</f>
        <v>164389.19</v>
      </c>
      <c r="D36" s="7"/>
      <c r="E36" s="7">
        <f t="shared" si="0"/>
        <v>164389.19</v>
      </c>
    </row>
    <row r="37" spans="1:5" ht="14.25" customHeight="1">
      <c r="A37" s="8" t="s">
        <v>36</v>
      </c>
      <c r="B37" s="8"/>
      <c r="C37" s="7">
        <f>'1 квартал'!C38+'2 квартал '!C37+'3 квартал '!C37+'4 квартал'!C37</f>
        <v>5700</v>
      </c>
      <c r="D37" s="7"/>
      <c r="E37" s="7">
        <f t="shared" si="0"/>
        <v>5700</v>
      </c>
    </row>
    <row r="38" spans="1:5" ht="13.5" customHeight="1">
      <c r="A38" s="6" t="s">
        <v>30</v>
      </c>
      <c r="B38" s="6"/>
      <c r="C38" s="7">
        <f>'1 квартал'!C39+'2 квартал '!C38+'3 квартал '!C38+'4 квартал'!C38</f>
        <v>1900</v>
      </c>
      <c r="D38" s="7"/>
      <c r="E38" s="7">
        <f t="shared" si="0"/>
        <v>1900</v>
      </c>
    </row>
    <row r="39" spans="1:5" ht="13.5" customHeight="1">
      <c r="A39" s="8" t="s">
        <v>58</v>
      </c>
      <c r="B39" s="19"/>
      <c r="C39" s="17">
        <f>C15-C16</f>
        <v>112029.25000000023</v>
      </c>
      <c r="D39" s="7"/>
      <c r="E39" s="7">
        <f t="shared" si="0"/>
        <v>112029.25000000023</v>
      </c>
    </row>
    <row r="40" spans="1:5" ht="15" customHeight="1">
      <c r="A40" s="8" t="s">
        <v>59</v>
      </c>
      <c r="B40" s="19">
        <f>'4 квартал'!C40</f>
        <v>0</v>
      </c>
      <c r="C40" s="11">
        <f>'1 квартал'!C41+'2 квартал '!C40+'3 квартал '!C40+'4 квартал'!C40</f>
        <v>-190057.68999999977</v>
      </c>
      <c r="D40" s="7"/>
      <c r="E40" s="7">
        <f t="shared" si="0"/>
        <v>-190057.68999999977</v>
      </c>
    </row>
    <row r="41" spans="1:5">
      <c r="A41" s="8" t="s">
        <v>31</v>
      </c>
      <c r="B41" s="8">
        <f>'4 квартал'!C41</f>
        <v>0</v>
      </c>
      <c r="C41" s="11">
        <f>'1 квартал'!C42+'2 квартал '!C41+'3 квартал '!C41+'4 квартал'!C41</f>
        <v>93922.859999999928</v>
      </c>
      <c r="D41" s="7"/>
      <c r="E41" s="7">
        <f t="shared" si="0"/>
        <v>93922.859999999928</v>
      </c>
    </row>
    <row r="42" spans="1:5">
      <c r="A42" s="8" t="s">
        <v>32</v>
      </c>
      <c r="B42" s="8">
        <f>'4 квартал'!B42</f>
        <v>0</v>
      </c>
      <c r="C42" s="11">
        <f>'1 квартал'!C43+'2 квартал '!C42+'3 квартал '!C42+'4 квартал'!C42</f>
        <v>143374.31</v>
      </c>
      <c r="D42" s="7"/>
      <c r="E42" s="7">
        <f t="shared" si="0"/>
        <v>143374.31</v>
      </c>
    </row>
    <row r="43" spans="1:5" ht="61.5" customHeight="1">
      <c r="A43" s="15" t="s">
        <v>28</v>
      </c>
      <c r="B43" s="15"/>
      <c r="C43" s="12"/>
      <c r="D43" s="25"/>
      <c r="E43" s="26"/>
    </row>
  </sheetData>
  <mergeCells count="16">
    <mergeCell ref="A4:C4"/>
    <mergeCell ref="D4:E4"/>
    <mergeCell ref="A1:E1"/>
    <mergeCell ref="A2:C2"/>
    <mergeCell ref="D2:E2"/>
    <mergeCell ref="A3:C3"/>
    <mergeCell ref="D3:E3"/>
    <mergeCell ref="A8:C8"/>
    <mergeCell ref="D8:E8"/>
    <mergeCell ref="D43:E43"/>
    <mergeCell ref="A5:C5"/>
    <mergeCell ref="D5:E5"/>
    <mergeCell ref="A6:C6"/>
    <mergeCell ref="D6:E6"/>
    <mergeCell ref="A7:C7"/>
    <mergeCell ref="D7:E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 квартал</vt:lpstr>
      <vt:lpstr>2 квартал </vt:lpstr>
      <vt:lpstr>3 квартал </vt:lpstr>
      <vt:lpstr>4 квартал</vt:lpstr>
      <vt:lpstr>ИТОГО 2018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2018-05-31T11:01:15Z</cp:lastPrinted>
  <dcterms:created xsi:type="dcterms:W3CDTF">2014-11-23T19:16:52Z</dcterms:created>
  <dcterms:modified xsi:type="dcterms:W3CDTF">2018-06-15T06:52:45Z</dcterms:modified>
</cp:coreProperties>
</file>