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1 квартал " sheetId="1" state="hidden" r:id="rId1"/>
    <sheet name="2 квартал " sheetId="2" r:id="rId2"/>
  </sheets>
  <calcPr calcId="124519"/>
</workbook>
</file>

<file path=xl/calcChain.xml><?xml version="1.0" encoding="utf-8"?>
<calcChain xmlns="http://schemas.openxmlformats.org/spreadsheetml/2006/main">
  <c r="D33" i="2"/>
  <c r="C42" l="1"/>
  <c r="D41"/>
  <c r="D29" l="1"/>
  <c r="D17"/>
  <c r="D16"/>
  <c r="F42" i="1"/>
  <c r="D41" l="1"/>
  <c r="D33"/>
  <c r="H31" l="1"/>
  <c r="F29"/>
  <c r="C41" i="2"/>
  <c r="F41"/>
  <c r="F38"/>
  <c r="F37"/>
  <c r="F36"/>
  <c r="F35"/>
  <c r="F33"/>
  <c r="F32"/>
  <c r="F31"/>
  <c r="F30"/>
  <c r="F29"/>
  <c r="D28"/>
  <c r="F28" s="1"/>
  <c r="F27"/>
  <c r="F26"/>
  <c r="E25"/>
  <c r="D25"/>
  <c r="F25" s="1"/>
  <c r="F24"/>
  <c r="F23"/>
  <c r="F22"/>
  <c r="E21"/>
  <c r="E39" s="1"/>
  <c r="D20"/>
  <c r="F19"/>
  <c r="F17"/>
  <c r="F16"/>
  <c r="D25" i="1"/>
  <c r="D20"/>
  <c r="F17"/>
  <c r="F19"/>
  <c r="F22"/>
  <c r="F23"/>
  <c r="F24"/>
  <c r="F25"/>
  <c r="F26"/>
  <c r="F27"/>
  <c r="F30"/>
  <c r="F31"/>
  <c r="F32"/>
  <c r="F33"/>
  <c r="F35"/>
  <c r="F36"/>
  <c r="F37"/>
  <c r="F38"/>
  <c r="F41"/>
  <c r="F16"/>
  <c r="E25"/>
  <c r="E21"/>
  <c r="D21" i="2" l="1"/>
  <c r="F21" s="1"/>
  <c r="D28" i="1"/>
  <c r="E39"/>
  <c r="D39" i="2" l="1"/>
  <c r="D21" i="1"/>
  <c r="F28"/>
  <c r="F39" i="2" l="1"/>
  <c r="D40"/>
  <c r="D39" i="1"/>
  <c r="F21"/>
  <c r="F39" l="1"/>
  <c r="D40"/>
  <c r="C40" i="2" l="1"/>
</calcChain>
</file>

<file path=xl/sharedStrings.xml><?xml version="1.0" encoding="utf-8"?>
<sst xmlns="http://schemas.openxmlformats.org/spreadsheetml/2006/main" count="83" uniqueCount="48">
  <si>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</si>
  <si>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</si>
  <si>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</si>
  <si>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</si>
  <si>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</si>
  <si>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</si>
  <si>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</si>
  <si>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</si>
  <si>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Страховка лифтов</t>
  </si>
  <si>
    <t>Освидетельствование лифтов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</si>
  <si>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</si>
  <si>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</si>
  <si>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</si>
  <si>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</si>
  <si>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</si>
  <si>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</si>
  <si>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</si>
  <si>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</si>
  <si>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</si>
  <si>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</si>
  <si>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Задолженность по оплате собственниками</t>
  </si>
  <si>
    <t>Аварийные работы</t>
  </si>
  <si>
    <t>Вывоз крупногабаритного мусора</t>
  </si>
  <si>
    <t xml:space="preserve">Расходы на управление </t>
  </si>
  <si>
    <t>Юридические расходы</t>
  </si>
  <si>
    <t>Транспортные услуги</t>
  </si>
  <si>
    <t xml:space="preserve">Управляющая организация:
ООО "УК Уютный Дом"
Генеральный директор
___________ В.Е. Скачкова
</t>
  </si>
  <si>
    <t>Общеэксплуатац.расходы</t>
  </si>
  <si>
    <t xml:space="preserve">Прочие затраты по  договорам подряда </t>
  </si>
  <si>
    <t>Затраты на работы по текущ.ремонту, в т.ч.</t>
  </si>
  <si>
    <t xml:space="preserve">Оплачено собственниками </t>
  </si>
  <si>
    <t>Общая площадь жилых помещений, м2</t>
  </si>
  <si>
    <t>Общая площадь нежилых помещений, м2</t>
  </si>
  <si>
    <t>Всего за 2017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</si>
  <si>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пр-кт Станке Димитрова, д. № 14  за 1 квартал   2018   г.</t>
  </si>
  <si>
    <t>ИТОГО ДОХОДОВ</t>
  </si>
  <si>
    <t>Остаток неиспользованных средств за 1 кв.18г.</t>
  </si>
  <si>
    <t>Остаток неиспользованных средств на 01.04.18</t>
  </si>
  <si>
    <t>Остаток неиспользованных средств за 2 кв.18г.</t>
  </si>
  <si>
    <t>Всего за 1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</si>
  <si>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пр-кт Станке Димитрова, д. № 14  за 2 квартал   2018   г.</t>
  </si>
  <si>
    <t>Остаток неиспользованных средств на 01.07.18</t>
  </si>
  <si>
    <t>Налог УСН</t>
  </si>
  <si>
    <t>корректировка 2017 г.</t>
  </si>
  <si>
    <t>удержанно в 1 квартале</t>
  </si>
  <si>
    <t>удержать во 2 квартале 2018</t>
  </si>
  <si>
    <t>Задолженность по оплате коммунальных услуг</t>
  </si>
  <si>
    <t>Благоустройство двора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</si>
</sst>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3" fillId="0" borderId="1" xfId="0" applyNumberFormat="1" applyFont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7" fillId="2" borderId="0" xfId="0" applyFont="1" applyFill="1"/>
    <xf numFmtId="2" fontId="1" fillId="0" borderId="1" xfId="0" applyNumberFormat="1" applyFont="1" applyFill="1" applyBorder="1"/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4"/>
  <sheetViews>
    <sheetView topLeftCell="A25" zoomScale="130" zoomScaleNormal="130" workbookViewId="0">
      <selection activeCell="B38" sqref="B38"/>
    </sheetView>
  </sheetViews>
  <sheetFormatPr defaultRowHeight="11.25"/>
  <cols>
    <col min="1" max="1" width="1.28515625" style="4" customWidth="1"/>
    <col min="2" max="2" width="41.7109375" style="4" customWidth="1"/>
    <col min="3" max="3" width="17.8554687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6"/>
      <c r="G1" s="5"/>
      <c r="H1" s="5"/>
    </row>
    <row r="2" spans="2:9" ht="0.75" hidden="1" customHeight="1">
      <c r="B2" s="5"/>
      <c r="C2" s="5"/>
      <c r="D2" s="5"/>
      <c r="E2" s="5"/>
      <c r="F2" s="37"/>
      <c r="G2" s="5"/>
      <c r="H2" s="5"/>
      <c r="I2" s="5"/>
    </row>
    <row r="3" spans="2:9" ht="24.75" hidden="1" customHeight="1">
      <c r="B3" s="5"/>
      <c r="C3" s="5"/>
      <c r="D3" s="5"/>
      <c r="E3" s="5"/>
      <c r="F3" s="37"/>
      <c r="G3" s="5"/>
      <c r="H3" s="5"/>
      <c r="I3" s="5"/>
    </row>
    <row r="4" spans="2:9" ht="45" customHeight="1">
      <c r="B4" s="38" t="s">
        <v>34</v>
      </c>
      <c r="C4" s="38"/>
      <c r="D4" s="39"/>
      <c r="E4" s="39"/>
      <c r="F4" s="39"/>
      <c r="G4" s="5"/>
      <c r="H4" s="5"/>
      <c r="I4" s="5"/>
    </row>
    <row r="5" spans="2:9" ht="4.5" customHeight="1" thickBot="1"/>
    <row r="6" spans="2:9" ht="12">
      <c r="B6" s="42" t="s">
        <v>0</v>
      </c>
      <c r="C6" s="43"/>
      <c r="D6" s="44"/>
      <c r="E6" s="40" t="s">
        <v>17</v>
      </c>
      <c r="F6" s="41"/>
    </row>
    <row r="7" spans="2:9" ht="12">
      <c r="B7" s="24" t="s">
        <v>31</v>
      </c>
      <c r="C7" s="25"/>
      <c r="D7" s="26"/>
      <c r="E7" s="29">
        <v>3316.7</v>
      </c>
      <c r="F7" s="30"/>
    </row>
    <row r="8" spans="2:9" ht="10.5" customHeight="1">
      <c r="B8" s="24" t="s">
        <v>32</v>
      </c>
      <c r="C8" s="25"/>
      <c r="D8" s="26"/>
      <c r="E8" s="29">
        <v>544.29999999999995</v>
      </c>
      <c r="F8" s="30"/>
    </row>
    <row r="9" spans="2:9" ht="11.25" customHeight="1">
      <c r="B9" s="24" t="s">
        <v>1</v>
      </c>
      <c r="C9" s="25"/>
      <c r="D9" s="26"/>
      <c r="E9" s="29"/>
      <c r="F9" s="30"/>
    </row>
    <row r="10" spans="2:9" ht="12">
      <c r="B10" s="24" t="s">
        <v>2</v>
      </c>
      <c r="C10" s="25"/>
      <c r="D10" s="26"/>
      <c r="E10" s="29"/>
      <c r="F10" s="30"/>
    </row>
    <row r="11" spans="2:9" ht="12">
      <c r="B11" s="24" t="s">
        <v>19</v>
      </c>
      <c r="C11" s="25"/>
      <c r="D11" s="26"/>
      <c r="E11" s="29">
        <v>36</v>
      </c>
      <c r="F11" s="30"/>
    </row>
    <row r="12" spans="2:9" ht="25.5" customHeight="1" thickBot="1">
      <c r="B12" s="33" t="s">
        <v>3</v>
      </c>
      <c r="C12" s="34"/>
      <c r="D12" s="35"/>
      <c r="E12" s="31">
        <v>14</v>
      </c>
      <c r="F12" s="32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33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17">
        <v>159495</v>
      </c>
      <c r="E16" s="6"/>
      <c r="F16" s="17">
        <f>D16+E16</f>
        <v>159495</v>
      </c>
    </row>
    <row r="17" spans="2:11" ht="12">
      <c r="B17" s="11" t="s">
        <v>30</v>
      </c>
      <c r="C17" s="11"/>
      <c r="D17" s="17">
        <v>159498.09</v>
      </c>
      <c r="E17" s="6"/>
      <c r="F17" s="17">
        <f t="shared" ref="F17:F41" si="0">D17+E17</f>
        <v>159498.09</v>
      </c>
    </row>
    <row r="18" spans="2:11" ht="12" hidden="1">
      <c r="B18" s="11"/>
      <c r="C18" s="11"/>
      <c r="D18" s="17"/>
      <c r="E18" s="6"/>
      <c r="F18" s="17"/>
    </row>
    <row r="19" spans="2:11" ht="23.25" customHeight="1">
      <c r="B19" s="10" t="s">
        <v>18</v>
      </c>
      <c r="C19" s="10"/>
      <c r="D19" s="17">
        <v>2800</v>
      </c>
      <c r="E19" s="6"/>
      <c r="F19" s="17">
        <f t="shared" si="0"/>
        <v>2800</v>
      </c>
    </row>
    <row r="20" spans="2:11" ht="17.25" customHeight="1">
      <c r="B20" s="10" t="s">
        <v>35</v>
      </c>
      <c r="C20" s="10"/>
      <c r="D20" s="18">
        <f>D17+D19</f>
        <v>162298.09</v>
      </c>
      <c r="E20" s="6"/>
      <c r="F20" s="17"/>
    </row>
    <row r="21" spans="2:11" ht="12">
      <c r="B21" s="11" t="s">
        <v>7</v>
      </c>
      <c r="C21" s="11"/>
      <c r="D21" s="18">
        <f>D22+D23+D24+D25+D28+D32+D33+D35+D36+D37+D38+D34</f>
        <v>128389.37</v>
      </c>
      <c r="E21" s="6">
        <f>SUM(E22:E24)</f>
        <v>0</v>
      </c>
      <c r="F21" s="17">
        <f t="shared" si="0"/>
        <v>128389.37</v>
      </c>
    </row>
    <row r="22" spans="2:11" ht="12">
      <c r="B22" s="12" t="s">
        <v>8</v>
      </c>
      <c r="C22" s="12"/>
      <c r="D22" s="17">
        <v>0</v>
      </c>
      <c r="E22" s="6"/>
      <c r="F22" s="17">
        <f t="shared" si="0"/>
        <v>0</v>
      </c>
    </row>
    <row r="23" spans="2:11" ht="12">
      <c r="B23" s="12" t="s">
        <v>9</v>
      </c>
      <c r="C23" s="12"/>
      <c r="D23" s="17">
        <v>0</v>
      </c>
      <c r="E23" s="6"/>
      <c r="F23" s="17">
        <f t="shared" si="0"/>
        <v>0</v>
      </c>
    </row>
    <row r="24" spans="2:11" ht="12">
      <c r="B24" s="13" t="s">
        <v>22</v>
      </c>
      <c r="C24" s="13"/>
      <c r="D24" s="17">
        <v>0</v>
      </c>
      <c r="E24" s="6"/>
      <c r="F24" s="17">
        <f t="shared" si="0"/>
        <v>0</v>
      </c>
    </row>
    <row r="25" spans="2:11" ht="37.5" customHeight="1">
      <c r="B25" s="10" t="s">
        <v>16</v>
      </c>
      <c r="C25" s="10"/>
      <c r="D25" s="18">
        <f>D26+D27</f>
        <v>52407.199999999997</v>
      </c>
      <c r="E25" s="6">
        <f>SUM(E26:E27)</f>
        <v>0</v>
      </c>
      <c r="F25" s="17">
        <f t="shared" si="0"/>
        <v>52407.199999999997</v>
      </c>
    </row>
    <row r="26" spans="2:11" ht="24">
      <c r="B26" s="13" t="s">
        <v>12</v>
      </c>
      <c r="C26" s="13"/>
      <c r="D26" s="17">
        <v>29689.4</v>
      </c>
      <c r="E26" s="6"/>
      <c r="F26" s="17">
        <f t="shared" si="0"/>
        <v>29689.4</v>
      </c>
    </row>
    <row r="27" spans="2:11" ht="24">
      <c r="B27" s="13" t="s">
        <v>13</v>
      </c>
      <c r="C27" s="13"/>
      <c r="D27" s="17">
        <v>22717.8</v>
      </c>
      <c r="E27" s="6"/>
      <c r="F27" s="17">
        <f t="shared" si="0"/>
        <v>22717.8</v>
      </c>
    </row>
    <row r="28" spans="2:11" ht="12">
      <c r="B28" s="10" t="s">
        <v>29</v>
      </c>
      <c r="C28" s="10"/>
      <c r="D28" s="18">
        <f>D29+D30+D31</f>
        <v>32728.01</v>
      </c>
      <c r="E28" s="6"/>
      <c r="F28" s="17">
        <f t="shared" si="0"/>
        <v>32728.01</v>
      </c>
    </row>
    <row r="29" spans="2:11" ht="12">
      <c r="B29" s="12" t="s">
        <v>11</v>
      </c>
      <c r="C29" s="12"/>
      <c r="D29" s="17">
        <v>0</v>
      </c>
      <c r="E29" s="6"/>
      <c r="F29" s="17">
        <f t="shared" si="0"/>
        <v>0</v>
      </c>
      <c r="G29" s="20"/>
      <c r="H29" s="21">
        <v>-16678.2</v>
      </c>
      <c r="I29" s="21" t="s">
        <v>43</v>
      </c>
      <c r="J29" s="21"/>
      <c r="K29" s="21"/>
    </row>
    <row r="30" spans="2:11" ht="24">
      <c r="B30" s="13" t="s">
        <v>14</v>
      </c>
      <c r="C30" s="13"/>
      <c r="D30" s="17">
        <v>24228.01</v>
      </c>
      <c r="E30" s="6"/>
      <c r="F30" s="17">
        <f t="shared" si="0"/>
        <v>24228.01</v>
      </c>
      <c r="H30" s="21">
        <v>-10770.97</v>
      </c>
      <c r="I30" s="21" t="s">
        <v>44</v>
      </c>
      <c r="J30" s="21"/>
      <c r="K30" s="21"/>
    </row>
    <row r="31" spans="2:11" ht="12">
      <c r="B31" s="13" t="s">
        <v>28</v>
      </c>
      <c r="C31" s="13"/>
      <c r="D31" s="17">
        <v>8500</v>
      </c>
      <c r="E31" s="6"/>
      <c r="F31" s="17">
        <f t="shared" si="0"/>
        <v>8500</v>
      </c>
      <c r="H31" s="22">
        <f>H29-H30</f>
        <v>-5907.2300000000014</v>
      </c>
      <c r="I31" s="22" t="s">
        <v>45</v>
      </c>
      <c r="J31" s="22"/>
      <c r="K31" s="22"/>
    </row>
    <row r="32" spans="2:11" ht="12">
      <c r="B32" s="11" t="s">
        <v>10</v>
      </c>
      <c r="C32" s="11"/>
      <c r="D32" s="17">
        <v>8082</v>
      </c>
      <c r="E32" s="6"/>
      <c r="F32" s="17">
        <f t="shared" si="0"/>
        <v>8082</v>
      </c>
      <c r="H32" s="21"/>
      <c r="I32" s="21"/>
      <c r="J32" s="21"/>
      <c r="K32" s="21"/>
    </row>
    <row r="33" spans="2:6" ht="11.25" customHeight="1">
      <c r="B33" s="11" t="s">
        <v>27</v>
      </c>
      <c r="C33" s="11"/>
      <c r="D33" s="17">
        <f>2063.41+1854.89</f>
        <v>3918.3</v>
      </c>
      <c r="E33" s="6"/>
      <c r="F33" s="17">
        <f t="shared" si="0"/>
        <v>3918.3</v>
      </c>
    </row>
    <row r="34" spans="2:6" ht="11.25" customHeight="1">
      <c r="B34" s="11" t="s">
        <v>42</v>
      </c>
      <c r="C34" s="11"/>
      <c r="D34" s="17">
        <v>6356.26</v>
      </c>
      <c r="E34" s="6"/>
      <c r="F34" s="17"/>
    </row>
    <row r="35" spans="2:6" ht="13.5" customHeight="1">
      <c r="B35" s="11" t="s">
        <v>21</v>
      </c>
      <c r="C35" s="11"/>
      <c r="D35" s="17">
        <v>961.6</v>
      </c>
      <c r="E35" s="6"/>
      <c r="F35" s="17">
        <f t="shared" si="0"/>
        <v>961.6</v>
      </c>
    </row>
    <row r="36" spans="2:6" ht="12" customHeight="1">
      <c r="B36" s="10" t="s">
        <v>23</v>
      </c>
      <c r="C36" s="10"/>
      <c r="D36" s="23">
        <v>21636</v>
      </c>
      <c r="E36" s="6"/>
      <c r="F36" s="17">
        <f t="shared" si="0"/>
        <v>21636</v>
      </c>
    </row>
    <row r="37" spans="2:6" ht="12" customHeight="1">
      <c r="B37" s="10" t="s">
        <v>24</v>
      </c>
      <c r="C37" s="10"/>
      <c r="D37" s="17">
        <v>1700</v>
      </c>
      <c r="E37" s="6"/>
      <c r="F37" s="17">
        <f t="shared" si="0"/>
        <v>1700</v>
      </c>
    </row>
    <row r="38" spans="2:6" ht="12" customHeight="1">
      <c r="B38" s="10" t="s">
        <v>25</v>
      </c>
      <c r="C38" s="10"/>
      <c r="D38" s="17">
        <v>600</v>
      </c>
      <c r="E38" s="6"/>
      <c r="F38" s="17">
        <f t="shared" si="0"/>
        <v>600</v>
      </c>
    </row>
    <row r="39" spans="2:6" ht="12">
      <c r="B39" s="11" t="s">
        <v>36</v>
      </c>
      <c r="C39" s="11"/>
      <c r="D39" s="18">
        <f>D20-D21</f>
        <v>33908.720000000001</v>
      </c>
      <c r="E39" s="6">
        <f>E19-(E21+E25+E29+E30+E33+E35+E36)</f>
        <v>0</v>
      </c>
      <c r="F39" s="17">
        <f t="shared" si="0"/>
        <v>33908.720000000001</v>
      </c>
    </row>
    <row r="40" spans="2:6" ht="12">
      <c r="B40" s="11" t="s">
        <v>37</v>
      </c>
      <c r="C40" s="11">
        <v>115956.5</v>
      </c>
      <c r="D40" s="17">
        <f>D39+C40</f>
        <v>149865.22</v>
      </c>
      <c r="E40" s="6"/>
      <c r="F40" s="17"/>
    </row>
    <row r="41" spans="2:6" ht="12">
      <c r="B41" s="11" t="s">
        <v>20</v>
      </c>
      <c r="C41" s="11">
        <v>-5780.07</v>
      </c>
      <c r="D41" s="17">
        <f>D16-D17+C41</f>
        <v>-5783.1599999999962</v>
      </c>
      <c r="E41" s="6"/>
      <c r="F41" s="17">
        <f t="shared" si="0"/>
        <v>-5783.1599999999962</v>
      </c>
    </row>
    <row r="42" spans="2:6" ht="12">
      <c r="B42" s="11" t="s">
        <v>46</v>
      </c>
      <c r="C42" s="11"/>
      <c r="D42" s="17">
        <v>11390.99</v>
      </c>
      <c r="E42" s="6"/>
      <c r="F42" s="17">
        <f>D42</f>
        <v>11390.99</v>
      </c>
    </row>
    <row r="43" spans="2:6" ht="12.75" customHeight="1"/>
    <row r="44" spans="2:6" ht="74.25" customHeight="1">
      <c r="B44" s="14" t="s">
        <v>26</v>
      </c>
      <c r="C44" s="15"/>
      <c r="E44" s="27"/>
      <c r="F44" s="28"/>
    </row>
  </sheetData>
  <mergeCells count="17">
    <mergeCell ref="F1:F3"/>
    <mergeCell ref="B4:F4"/>
    <mergeCell ref="B9:D9"/>
    <mergeCell ref="B10:D10"/>
    <mergeCell ref="B11:D11"/>
    <mergeCell ref="E6:F6"/>
    <mergeCell ref="E7:F7"/>
    <mergeCell ref="E8:F8"/>
    <mergeCell ref="E9:F9"/>
    <mergeCell ref="E10:F10"/>
    <mergeCell ref="B6:D6"/>
    <mergeCell ref="B7:D7"/>
    <mergeCell ref="B8:D8"/>
    <mergeCell ref="E44:F44"/>
    <mergeCell ref="E11:F11"/>
    <mergeCell ref="E12:F12"/>
    <mergeCell ref="B12:D1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3"/>
  <sheetViews>
    <sheetView tabSelected="1" topLeftCell="A23" zoomScale="130" zoomScaleNormal="130" workbookViewId="0">
      <selection activeCell="G23" sqref="G1:I1048576"/>
    </sheetView>
  </sheetViews>
  <sheetFormatPr defaultRowHeight="11.25"/>
  <cols>
    <col min="1" max="1" width="1.28515625" style="4" customWidth="1"/>
    <col min="2" max="2" width="41.7109375" style="4" customWidth="1"/>
    <col min="3" max="3" width="17.8554687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hidden="1" customWidth="1"/>
    <col min="8" max="9" width="0" style="4" hidden="1" customWidth="1"/>
    <col min="10" max="16384" width="9.140625" style="4"/>
  </cols>
  <sheetData>
    <row r="1" spans="2:9" ht="2.25" customHeight="1">
      <c r="B1" s="5"/>
      <c r="C1" s="5"/>
      <c r="D1" s="5"/>
      <c r="E1" s="5"/>
      <c r="F1" s="36"/>
      <c r="G1" s="5"/>
      <c r="H1" s="5"/>
    </row>
    <row r="2" spans="2:9" ht="0.75" hidden="1" customHeight="1">
      <c r="B2" s="5"/>
      <c r="C2" s="5"/>
      <c r="D2" s="5"/>
      <c r="E2" s="5"/>
      <c r="F2" s="37"/>
      <c r="G2" s="5"/>
      <c r="H2" s="5"/>
      <c r="I2" s="5"/>
    </row>
    <row r="3" spans="2:9" ht="24.75" hidden="1" customHeight="1">
      <c r="B3" s="5"/>
      <c r="C3" s="5"/>
      <c r="D3" s="5"/>
      <c r="E3" s="5"/>
      <c r="F3" s="37"/>
      <c r="G3" s="5"/>
      <c r="H3" s="5"/>
      <c r="I3" s="5"/>
    </row>
    <row r="4" spans="2:9" ht="45" customHeight="1">
      <c r="B4" s="38" t="s">
        <v>40</v>
      </c>
      <c r="C4" s="38"/>
      <c r="D4" s="39"/>
      <c r="E4" s="39"/>
      <c r="F4" s="39"/>
      <c r="G4" s="5"/>
      <c r="H4" s="5"/>
      <c r="I4" s="5"/>
    </row>
    <row r="5" spans="2:9" ht="4.5" customHeight="1" thickBot="1"/>
    <row r="6" spans="2:9" ht="12">
      <c r="B6" s="42" t="s">
        <v>0</v>
      </c>
      <c r="C6" s="43"/>
      <c r="D6" s="44"/>
      <c r="E6" s="40" t="s">
        <v>17</v>
      </c>
      <c r="F6" s="41"/>
    </row>
    <row r="7" spans="2:9" ht="12">
      <c r="B7" s="24" t="s">
        <v>31</v>
      </c>
      <c r="C7" s="25"/>
      <c r="D7" s="26"/>
      <c r="E7" s="29">
        <v>3316.7</v>
      </c>
      <c r="F7" s="30"/>
    </row>
    <row r="8" spans="2:9" ht="10.5" customHeight="1">
      <c r="B8" s="24" t="s">
        <v>32</v>
      </c>
      <c r="C8" s="25"/>
      <c r="D8" s="26"/>
      <c r="E8" s="29">
        <v>544.29999999999995</v>
      </c>
      <c r="F8" s="30"/>
    </row>
    <row r="9" spans="2:9" ht="11.25" customHeight="1">
      <c r="B9" s="24" t="s">
        <v>1</v>
      </c>
      <c r="C9" s="25"/>
      <c r="D9" s="26"/>
      <c r="E9" s="29"/>
      <c r="F9" s="30"/>
    </row>
    <row r="10" spans="2:9" ht="12">
      <c r="B10" s="24" t="s">
        <v>2</v>
      </c>
      <c r="C10" s="25"/>
      <c r="D10" s="26"/>
      <c r="E10" s="29"/>
      <c r="F10" s="30"/>
    </row>
    <row r="11" spans="2:9" ht="12">
      <c r="B11" s="24" t="s">
        <v>19</v>
      </c>
      <c r="C11" s="25"/>
      <c r="D11" s="26"/>
      <c r="E11" s="29">
        <v>36</v>
      </c>
      <c r="F11" s="30"/>
    </row>
    <row r="12" spans="2:9" ht="25.5" customHeight="1" thickBot="1">
      <c r="B12" s="33" t="s">
        <v>3</v>
      </c>
      <c r="C12" s="34"/>
      <c r="D12" s="35"/>
      <c r="E12" s="31">
        <v>14</v>
      </c>
      <c r="F12" s="32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39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17">
        <f>159817.56</f>
        <v>159817.56</v>
      </c>
      <c r="E16" s="6"/>
      <c r="F16" s="17">
        <f>D16+E16</f>
        <v>159817.56</v>
      </c>
    </row>
    <row r="17" spans="2:6" ht="12">
      <c r="B17" s="11" t="s">
        <v>30</v>
      </c>
      <c r="C17" s="11"/>
      <c r="D17" s="17">
        <f>157350.63</f>
        <v>157350.63</v>
      </c>
      <c r="E17" s="6"/>
      <c r="F17" s="17">
        <f t="shared" ref="F17:F41" si="0">D17+E17</f>
        <v>157350.63</v>
      </c>
    </row>
    <row r="18" spans="2:6" ht="12" hidden="1">
      <c r="B18" s="11"/>
      <c r="C18" s="11"/>
      <c r="D18" s="17"/>
      <c r="E18" s="6"/>
      <c r="F18" s="17"/>
    </row>
    <row r="19" spans="2:6" ht="23.25" customHeight="1">
      <c r="B19" s="10" t="s">
        <v>18</v>
      </c>
      <c r="C19" s="10"/>
      <c r="D19" s="17">
        <v>2600</v>
      </c>
      <c r="E19" s="6"/>
      <c r="F19" s="17">
        <f t="shared" si="0"/>
        <v>2600</v>
      </c>
    </row>
    <row r="20" spans="2:6" ht="17.25" customHeight="1">
      <c r="B20" s="10" t="s">
        <v>35</v>
      </c>
      <c r="C20" s="10"/>
      <c r="D20" s="18">
        <f>D17+D19</f>
        <v>159950.63</v>
      </c>
      <c r="E20" s="6"/>
      <c r="F20" s="17"/>
    </row>
    <row r="21" spans="2:6" ht="12">
      <c r="B21" s="11" t="s">
        <v>7</v>
      </c>
      <c r="C21" s="11"/>
      <c r="D21" s="18">
        <f>D22+D23+D24+D25+D28+D32+D33+D35+D36+D37+D38+D34</f>
        <v>219791.81</v>
      </c>
      <c r="E21" s="6">
        <f>SUM(E22:E24)</f>
        <v>0</v>
      </c>
      <c r="F21" s="17">
        <f t="shared" si="0"/>
        <v>219791.81</v>
      </c>
    </row>
    <row r="22" spans="2:6" ht="12">
      <c r="B22" s="12" t="s">
        <v>8</v>
      </c>
      <c r="C22" s="12"/>
      <c r="D22" s="17">
        <v>0</v>
      </c>
      <c r="E22" s="6"/>
      <c r="F22" s="17">
        <f t="shared" si="0"/>
        <v>0</v>
      </c>
    </row>
    <row r="23" spans="2:6" ht="12">
      <c r="B23" s="12" t="s">
        <v>9</v>
      </c>
      <c r="C23" s="12"/>
      <c r="D23" s="17">
        <v>0</v>
      </c>
      <c r="E23" s="6"/>
      <c r="F23" s="17">
        <f t="shared" si="0"/>
        <v>0</v>
      </c>
    </row>
    <row r="24" spans="2:6" ht="12">
      <c r="B24" s="13" t="s">
        <v>22</v>
      </c>
      <c r="C24" s="13"/>
      <c r="D24" s="17">
        <v>0</v>
      </c>
      <c r="E24" s="6"/>
      <c r="F24" s="17">
        <f t="shared" si="0"/>
        <v>0</v>
      </c>
    </row>
    <row r="25" spans="2:6" ht="37.5" customHeight="1">
      <c r="B25" s="10" t="s">
        <v>16</v>
      </c>
      <c r="C25" s="10"/>
      <c r="D25" s="18">
        <f>D26+D27</f>
        <v>57057.740000000005</v>
      </c>
      <c r="E25" s="6">
        <f>SUM(E26:E27)</f>
        <v>0</v>
      </c>
      <c r="F25" s="17">
        <f t="shared" si="0"/>
        <v>57057.740000000005</v>
      </c>
    </row>
    <row r="26" spans="2:6" ht="24">
      <c r="B26" s="13" t="s">
        <v>12</v>
      </c>
      <c r="C26" s="13"/>
      <c r="D26" s="17">
        <v>34339.94</v>
      </c>
      <c r="E26" s="6"/>
      <c r="F26" s="17">
        <f t="shared" si="0"/>
        <v>34339.94</v>
      </c>
    </row>
    <row r="27" spans="2:6" ht="24">
      <c r="B27" s="13" t="s">
        <v>13</v>
      </c>
      <c r="C27" s="13"/>
      <c r="D27" s="17">
        <v>22717.8</v>
      </c>
      <c r="E27" s="6"/>
      <c r="F27" s="17">
        <f t="shared" si="0"/>
        <v>22717.8</v>
      </c>
    </row>
    <row r="28" spans="2:6" ht="12">
      <c r="B28" s="10" t="s">
        <v>29</v>
      </c>
      <c r="C28" s="10"/>
      <c r="D28" s="18">
        <f>D29+D30+D31</f>
        <v>34302.19</v>
      </c>
      <c r="E28" s="6"/>
      <c r="F28" s="17">
        <f t="shared" si="0"/>
        <v>34302.19</v>
      </c>
    </row>
    <row r="29" spans="2:6" ht="12">
      <c r="B29" s="12" t="s">
        <v>11</v>
      </c>
      <c r="C29" s="12"/>
      <c r="D29" s="17">
        <f>9790.32-5907.23</f>
        <v>3883.09</v>
      </c>
      <c r="E29" s="6"/>
      <c r="F29" s="17">
        <f t="shared" si="0"/>
        <v>3883.09</v>
      </c>
    </row>
    <row r="30" spans="2:6" ht="24">
      <c r="B30" s="13" t="s">
        <v>14</v>
      </c>
      <c r="C30" s="13"/>
      <c r="D30" s="17">
        <v>26019.1</v>
      </c>
      <c r="E30" s="6"/>
      <c r="F30" s="17">
        <f t="shared" si="0"/>
        <v>26019.1</v>
      </c>
    </row>
    <row r="31" spans="2:6" ht="12">
      <c r="B31" s="13" t="s">
        <v>28</v>
      </c>
      <c r="C31" s="13"/>
      <c r="D31" s="17">
        <v>4400</v>
      </c>
      <c r="E31" s="6"/>
      <c r="F31" s="17">
        <f t="shared" si="0"/>
        <v>4400</v>
      </c>
    </row>
    <row r="32" spans="2:6" ht="12">
      <c r="B32" s="11" t="s">
        <v>10</v>
      </c>
      <c r="C32" s="11"/>
      <c r="D32" s="17">
        <v>7588.95</v>
      </c>
      <c r="E32" s="6"/>
      <c r="F32" s="17">
        <f t="shared" si="0"/>
        <v>7588.95</v>
      </c>
    </row>
    <row r="33" spans="2:8" ht="11.25" customHeight="1">
      <c r="B33" s="11" t="s">
        <v>27</v>
      </c>
      <c r="C33" s="11"/>
      <c r="D33" s="17">
        <f>600+937.93+1637</f>
        <v>3174.93</v>
      </c>
      <c r="E33" s="6"/>
      <c r="F33" s="17">
        <f t="shared" si="0"/>
        <v>3174.93</v>
      </c>
      <c r="G33" s="20"/>
      <c r="H33" s="20"/>
    </row>
    <row r="34" spans="2:8" ht="11.25" customHeight="1">
      <c r="B34" s="11" t="s">
        <v>47</v>
      </c>
      <c r="C34" s="11"/>
      <c r="D34" s="17">
        <v>93932</v>
      </c>
      <c r="E34" s="6"/>
      <c r="F34" s="17"/>
    </row>
    <row r="35" spans="2:8" ht="13.5" customHeight="1">
      <c r="B35" s="11" t="s">
        <v>21</v>
      </c>
      <c r="C35" s="11"/>
      <c r="D35" s="17">
        <v>0</v>
      </c>
      <c r="E35" s="6"/>
      <c r="F35" s="17">
        <f t="shared" si="0"/>
        <v>0</v>
      </c>
    </row>
    <row r="36" spans="2:8" ht="12" customHeight="1">
      <c r="B36" s="10" t="s">
        <v>23</v>
      </c>
      <c r="C36" s="10"/>
      <c r="D36" s="17">
        <v>21636</v>
      </c>
      <c r="E36" s="6"/>
      <c r="F36" s="17">
        <f t="shared" si="0"/>
        <v>21636</v>
      </c>
    </row>
    <row r="37" spans="2:8" ht="12" customHeight="1">
      <c r="B37" s="10" t="s">
        <v>24</v>
      </c>
      <c r="C37" s="10"/>
      <c r="D37" s="17">
        <v>1600</v>
      </c>
      <c r="E37" s="6"/>
      <c r="F37" s="17">
        <f t="shared" si="0"/>
        <v>1600</v>
      </c>
    </row>
    <row r="38" spans="2:8" ht="12" customHeight="1">
      <c r="B38" s="10" t="s">
        <v>25</v>
      </c>
      <c r="C38" s="10"/>
      <c r="D38" s="17">
        <v>500</v>
      </c>
      <c r="E38" s="6"/>
      <c r="F38" s="17">
        <f t="shared" si="0"/>
        <v>500</v>
      </c>
    </row>
    <row r="39" spans="2:8" ht="12">
      <c r="B39" s="11" t="s">
        <v>38</v>
      </c>
      <c r="C39" s="11"/>
      <c r="D39" s="18">
        <f>D20-D21</f>
        <v>-59841.179999999993</v>
      </c>
      <c r="E39" s="6">
        <f>E19-(E21+E25+E29+E30+E33+E35+E36)</f>
        <v>0</v>
      </c>
      <c r="F39" s="17">
        <f t="shared" si="0"/>
        <v>-59841.179999999993</v>
      </c>
    </row>
    <row r="40" spans="2:8" ht="12">
      <c r="B40" s="11" t="s">
        <v>41</v>
      </c>
      <c r="C40" s="19">
        <f>'1 квартал '!D40</f>
        <v>149865.22</v>
      </c>
      <c r="D40" s="18">
        <f>D39+C40</f>
        <v>90024.040000000008</v>
      </c>
      <c r="E40" s="6"/>
      <c r="F40" s="17"/>
    </row>
    <row r="41" spans="2:8" ht="12">
      <c r="B41" s="11" t="s">
        <v>20</v>
      </c>
      <c r="C41" s="19">
        <f>'1 квартал '!D41</f>
        <v>-5783.1599999999962</v>
      </c>
      <c r="D41" s="17">
        <f>D16-D17+C41</f>
        <v>-3316.2300000000032</v>
      </c>
      <c r="E41" s="6"/>
      <c r="F41" s="17">
        <f t="shared" si="0"/>
        <v>-3316.2300000000032</v>
      </c>
    </row>
    <row r="42" spans="2:8" ht="15.75" customHeight="1">
      <c r="B42" s="11" t="s">
        <v>46</v>
      </c>
      <c r="C42" s="17">
        <f>'1 квартал '!D42</f>
        <v>11390.99</v>
      </c>
      <c r="D42" s="6">
        <v>18978.38</v>
      </c>
      <c r="E42" s="6"/>
      <c r="F42" s="6"/>
    </row>
    <row r="43" spans="2:8" ht="74.25" customHeight="1">
      <c r="B43" s="15" t="s">
        <v>26</v>
      </c>
      <c r="C43" s="15"/>
      <c r="E43" s="27"/>
      <c r="F43" s="28"/>
    </row>
  </sheetData>
  <mergeCells count="17">
    <mergeCell ref="B11:D11"/>
    <mergeCell ref="E11:F11"/>
    <mergeCell ref="B12:D12"/>
    <mergeCell ref="E12:F12"/>
    <mergeCell ref="E43:F43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 </vt:lpstr>
      <vt:lpstr>2 квартал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2018-09-25T12:05:46Z</dcterms:modified>
</cp:coreProperties>
</file>