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1" state="hidden" r:id="rId1"/>
    <sheet name="2 квартал " sheetId="2" r:id="rId2"/>
  </sheets>
  <calcPr calcId="124519"/>
</workbook>
</file>

<file path=xl/calcChain.xml><?xml version="1.0" encoding="utf-8"?>
<calcChain xmlns="http://schemas.openxmlformats.org/spreadsheetml/2006/main">
  <c r="D42" i="2"/>
  <c r="D41" l="1"/>
  <c r="D33"/>
  <c r="D31" l="1"/>
  <c r="D17" l="1"/>
  <c r="D16"/>
  <c r="D43" i="1" l="1"/>
  <c r="D32" l="1"/>
  <c r="D22"/>
  <c r="D17" l="1"/>
  <c r="D16"/>
  <c r="C42" i="2" l="1"/>
  <c r="C43"/>
  <c r="F43"/>
  <c r="F42"/>
  <c r="F41"/>
  <c r="F39"/>
  <c r="F38"/>
  <c r="F37"/>
  <c r="F36"/>
  <c r="F35"/>
  <c r="F33"/>
  <c r="F32"/>
  <c r="F31"/>
  <c r="F30"/>
  <c r="D29"/>
  <c r="F29" s="1"/>
  <c r="F28"/>
  <c r="F27"/>
  <c r="E26"/>
  <c r="D26"/>
  <c r="F26" s="1"/>
  <c r="F25"/>
  <c r="F24"/>
  <c r="F23"/>
  <c r="E22"/>
  <c r="E40" s="1"/>
  <c r="D21"/>
  <c r="F20"/>
  <c r="F19"/>
  <c r="F18"/>
  <c r="F17"/>
  <c r="F16"/>
  <c r="F17" i="1"/>
  <c r="F18"/>
  <c r="F19"/>
  <c r="F20"/>
  <c r="F24"/>
  <c r="F25"/>
  <c r="F26"/>
  <c r="F27"/>
  <c r="F28"/>
  <c r="F29"/>
  <c r="F31"/>
  <c r="F32"/>
  <c r="F33"/>
  <c r="F34"/>
  <c r="F36"/>
  <c r="F37"/>
  <c r="F38"/>
  <c r="F39"/>
  <c r="F40"/>
  <c r="F43"/>
  <c r="F44"/>
  <c r="F16"/>
  <c r="D30"/>
  <c r="F30" s="1"/>
  <c r="D27"/>
  <c r="F22"/>
  <c r="E27"/>
  <c r="E23"/>
  <c r="D22" i="2" l="1"/>
  <c r="F22" s="1"/>
  <c r="D23" i="1"/>
  <c r="F23" s="1"/>
  <c r="F21" i="2"/>
  <c r="E41" i="1"/>
  <c r="D40" i="2" l="1"/>
  <c r="F40" s="1"/>
  <c r="D41" i="1"/>
  <c r="F41" l="1"/>
  <c r="D42"/>
  <c r="F42" l="1"/>
  <c r="C41" i="2"/>
</calcChain>
</file>

<file path=xl/sharedStrings.xml><?xml version="1.0" encoding="utf-8"?>
<sst xmlns="http://schemas.openxmlformats.org/spreadsheetml/2006/main" count="80" uniqueCount="44">
  <si>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</si>
  <si>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</si>
  <si>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</si>
  <si>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</si>
  <si>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</si>
  <si>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</si>
  <si>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</si>
  <si>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</si>
  <si>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</si>
  <si>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</si>
  <si>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</si>
  <si>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</si>
  <si>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</si>
  <si>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</si>
  <si>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</si>
  <si>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</si>
  <si>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</si>
  <si>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</si>
  <si>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</si>
  <si>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</si>
  <si>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</si>
  <si>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</si>
  <si>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</si>
  <si>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</si>
  <si>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</si>
  <si>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</si>
  <si>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</si>
  <si>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</t>
  </si>
  <si>
    <t>Задолженность по оплате за "Содержание"</t>
  </si>
  <si>
    <t xml:space="preserve">Получено доходов от использования общего имущества </t>
  </si>
  <si>
    <t>Задолженность по коммунальным услугам</t>
  </si>
  <si>
    <t>Затраты на работы по текущ.ремонту,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</si>
  <si>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</si>
  <si>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1 квартал   2018   год</t>
  </si>
  <si>
    <t>Всего за 2017 год</t>
  </si>
  <si>
    <t>Остаток неиспользованных средств за 1-й кв.18г.</t>
  </si>
  <si>
    <t>ИТОГО ДОХОДОВ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</si>
  <si>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2 квартал   2018   год</t>
  </si>
  <si>
    <t>Всего за 1-й кв. 2018 год</t>
  </si>
  <si>
    <t>Остаток неиспользованных средств за 2-й кв.18г.</t>
  </si>
  <si>
    <t>Остаток неиспользованных средств на 01.04.18г.</t>
  </si>
  <si>
    <t>Остаток неиспользованных средств на 01.07.18г.</t>
  </si>
  <si>
    <t>Налог УСН</t>
  </si>
  <si>
    <t>Общеэксплуатац.расходы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</si>
</sst>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opLeftCell="A23" zoomScale="130" zoomScaleNormal="130" workbookViewId="0">
      <selection activeCell="D34" sqref="D34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33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22" t="s">
        <v>1</v>
      </c>
      <c r="C7" s="23"/>
      <c r="D7" s="24"/>
      <c r="E7" s="27">
        <v>5204.2</v>
      </c>
      <c r="F7" s="28"/>
    </row>
    <row r="8" spans="2:9" ht="10.5" customHeight="1">
      <c r="B8" s="22" t="s">
        <v>2</v>
      </c>
      <c r="C8" s="23"/>
      <c r="D8" s="24"/>
      <c r="E8" s="27">
        <v>1629.7</v>
      </c>
      <c r="F8" s="28"/>
    </row>
    <row r="9" spans="2:9" ht="11.25" customHeight="1">
      <c r="B9" s="22" t="s">
        <v>3</v>
      </c>
      <c r="C9" s="23"/>
      <c r="D9" s="24"/>
      <c r="E9" s="27">
        <v>1049.7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18</v>
      </c>
      <c r="C11" s="23"/>
      <c r="D11" s="24"/>
      <c r="E11" s="27">
        <v>109</v>
      </c>
      <c r="F11" s="28"/>
    </row>
    <row r="12" spans="2:9" ht="25.5" customHeight="1" thickBot="1">
      <c r="B12" s="31" t="s">
        <v>5</v>
      </c>
      <c r="C12" s="32"/>
      <c r="D12" s="33"/>
      <c r="E12" s="29">
        <v>13.6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34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209219.76+68040.66</f>
        <v>277260.42000000004</v>
      </c>
      <c r="E16" s="6"/>
      <c r="F16" s="6">
        <f>D16-E16</f>
        <v>277260.42000000004</v>
      </c>
    </row>
    <row r="17" spans="2:6">
      <c r="B17" s="14" t="s">
        <v>27</v>
      </c>
      <c r="C17" s="14"/>
      <c r="D17" s="6">
        <f>210737.13+56989</f>
        <v>267726.13</v>
      </c>
      <c r="E17" s="6"/>
      <c r="F17" s="6">
        <f t="shared" ref="F17:F44" si="0">D17-E17</f>
        <v>267726.13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>
        <v>2400</v>
      </c>
      <c r="E20" s="6"/>
      <c r="F20" s="6">
        <f t="shared" si="0"/>
        <v>2400</v>
      </c>
    </row>
    <row r="21" spans="2:6" ht="12.75" hidden="1" customHeight="1">
      <c r="B21" s="17"/>
      <c r="C21" s="17"/>
      <c r="D21" s="6"/>
      <c r="E21" s="6"/>
      <c r="F21" s="6"/>
    </row>
    <row r="22" spans="2:6" ht="12.75" customHeight="1">
      <c r="B22" s="17" t="s">
        <v>36</v>
      </c>
      <c r="C22" s="17"/>
      <c r="D22" s="16">
        <f>D17+D20+D21</f>
        <v>270126.13</v>
      </c>
      <c r="E22" s="6"/>
      <c r="F22" s="6">
        <f t="shared" si="0"/>
        <v>270126.13</v>
      </c>
    </row>
    <row r="23" spans="2:6" ht="10.5" customHeight="1">
      <c r="B23" s="11" t="s">
        <v>9</v>
      </c>
      <c r="C23" s="11"/>
      <c r="D23" s="16">
        <f>D24+D25+D26+D27+D30+D34+D36+D37+D38+D39+D40+D35</f>
        <v>327454.08000000002</v>
      </c>
      <c r="E23" s="6">
        <f>SUM(E24:E26)</f>
        <v>0</v>
      </c>
      <c r="F23" s="6">
        <f t="shared" si="0"/>
        <v>327454.08000000002</v>
      </c>
    </row>
    <row r="24" spans="2:6" ht="12">
      <c r="B24" s="13" t="s">
        <v>21</v>
      </c>
      <c r="C24" s="13"/>
      <c r="D24" s="6">
        <v>10992.06</v>
      </c>
      <c r="E24" s="6"/>
      <c r="F24" s="6">
        <f t="shared" si="0"/>
        <v>10992.06</v>
      </c>
    </row>
    <row r="25" spans="2:6" ht="12">
      <c r="B25" s="13" t="s">
        <v>20</v>
      </c>
      <c r="C25" s="13"/>
      <c r="D25" s="6">
        <v>0</v>
      </c>
      <c r="E25" s="6"/>
      <c r="F25" s="6">
        <f t="shared" si="0"/>
        <v>0</v>
      </c>
    </row>
    <row r="26" spans="2:6" ht="12">
      <c r="B26" s="12" t="s">
        <v>10</v>
      </c>
      <c r="C26" s="12"/>
      <c r="D26" s="6">
        <v>0</v>
      </c>
      <c r="E26" s="6"/>
      <c r="F26" s="6">
        <f t="shared" si="0"/>
        <v>0</v>
      </c>
    </row>
    <row r="27" spans="2:6" ht="36" customHeight="1">
      <c r="B27" s="10" t="s">
        <v>16</v>
      </c>
      <c r="C27" s="10"/>
      <c r="D27" s="16">
        <f>D28+D29</f>
        <v>76086.600000000006</v>
      </c>
      <c r="E27" s="6">
        <f>SUM(E28:E29)</f>
        <v>0</v>
      </c>
      <c r="F27" s="6">
        <f t="shared" si="0"/>
        <v>76086.600000000006</v>
      </c>
    </row>
    <row r="28" spans="2:6" ht="24">
      <c r="B28" s="13" t="s">
        <v>13</v>
      </c>
      <c r="C28" s="13"/>
      <c r="D28" s="6">
        <v>45435.6</v>
      </c>
      <c r="E28" s="6"/>
      <c r="F28" s="6">
        <f t="shared" si="0"/>
        <v>45435.6</v>
      </c>
    </row>
    <row r="29" spans="2:6" ht="24">
      <c r="B29" s="13" t="s">
        <v>14</v>
      </c>
      <c r="C29" s="13"/>
      <c r="D29" s="6">
        <v>30651</v>
      </c>
      <c r="E29" s="6"/>
      <c r="F29" s="6">
        <f t="shared" si="0"/>
        <v>30651</v>
      </c>
    </row>
    <row r="30" spans="2:6" ht="12">
      <c r="B30" s="10" t="s">
        <v>31</v>
      </c>
      <c r="C30" s="10"/>
      <c r="D30" s="16">
        <f>D31+D32+D33</f>
        <v>155754.65</v>
      </c>
      <c r="E30" s="6"/>
      <c r="F30" s="6">
        <f t="shared" si="0"/>
        <v>155754.65</v>
      </c>
    </row>
    <row r="31" spans="2:6" ht="12">
      <c r="B31" s="12" t="s">
        <v>12</v>
      </c>
      <c r="C31" s="12"/>
      <c r="D31" s="6">
        <v>4044.05</v>
      </c>
      <c r="E31" s="6"/>
      <c r="F31" s="6">
        <f t="shared" si="0"/>
        <v>4044.05</v>
      </c>
    </row>
    <row r="32" spans="2:6" ht="24">
      <c r="B32" s="13" t="s">
        <v>32</v>
      </c>
      <c r="C32" s="13"/>
      <c r="D32" s="6">
        <f>55610.6</f>
        <v>55610.6</v>
      </c>
      <c r="E32" s="6"/>
      <c r="F32" s="6">
        <f t="shared" si="0"/>
        <v>55610.6</v>
      </c>
    </row>
    <row r="33" spans="2:6" ht="12">
      <c r="B33" s="13" t="s">
        <v>26</v>
      </c>
      <c r="C33" s="13"/>
      <c r="D33" s="6">
        <v>96100</v>
      </c>
      <c r="E33" s="6"/>
      <c r="F33" s="6">
        <f t="shared" si="0"/>
        <v>96100</v>
      </c>
    </row>
    <row r="34" spans="2:6" ht="12">
      <c r="B34" s="11" t="s">
        <v>43</v>
      </c>
      <c r="C34" s="11"/>
      <c r="D34" s="6">
        <v>5713.08</v>
      </c>
      <c r="E34" s="6"/>
      <c r="F34" s="6">
        <f t="shared" si="0"/>
        <v>5713.08</v>
      </c>
    </row>
    <row r="35" spans="2:6" ht="12">
      <c r="B35" s="11" t="s">
        <v>42</v>
      </c>
      <c r="C35" s="11"/>
      <c r="D35" s="6">
        <v>10502.39</v>
      </c>
      <c r="E35" s="6"/>
      <c r="F35" s="6"/>
    </row>
    <row r="36" spans="2:6" ht="10.5" customHeight="1">
      <c r="B36" s="11" t="s">
        <v>19</v>
      </c>
      <c r="C36" s="11"/>
      <c r="D36" s="6">
        <v>3365.6</v>
      </c>
      <c r="E36" s="6"/>
      <c r="F36" s="6">
        <f t="shared" si="0"/>
        <v>3365.6</v>
      </c>
    </row>
    <row r="37" spans="2:6" ht="13.5" customHeight="1">
      <c r="B37" s="11" t="s">
        <v>11</v>
      </c>
      <c r="C37" s="11"/>
      <c r="D37" s="6">
        <v>18550.64</v>
      </c>
      <c r="E37" s="6"/>
      <c r="F37" s="6">
        <f t="shared" si="0"/>
        <v>18550.64</v>
      </c>
    </row>
    <row r="38" spans="2:6" ht="15.75" customHeight="1">
      <c r="B38" s="10" t="s">
        <v>23</v>
      </c>
      <c r="C38" s="10"/>
      <c r="D38" s="6">
        <v>41589.06</v>
      </c>
      <c r="E38" s="6"/>
      <c r="F38" s="6">
        <f t="shared" si="0"/>
        <v>41589.06</v>
      </c>
    </row>
    <row r="39" spans="2:6" ht="12.75" customHeight="1">
      <c r="B39" s="10" t="s">
        <v>24</v>
      </c>
      <c r="C39" s="10"/>
      <c r="D39" s="6">
        <v>3700</v>
      </c>
      <c r="E39" s="6"/>
      <c r="F39" s="6">
        <f t="shared" si="0"/>
        <v>3700</v>
      </c>
    </row>
    <row r="40" spans="2:6" ht="12.75" customHeight="1">
      <c r="B40" s="10" t="s">
        <v>25</v>
      </c>
      <c r="C40" s="10"/>
      <c r="D40" s="6">
        <v>1200</v>
      </c>
      <c r="E40" s="6"/>
      <c r="F40" s="6">
        <f t="shared" si="0"/>
        <v>1200</v>
      </c>
    </row>
    <row r="41" spans="2:6" ht="12">
      <c r="B41" s="11" t="s">
        <v>35</v>
      </c>
      <c r="C41" s="11"/>
      <c r="D41" s="16">
        <f>D22-D23</f>
        <v>-57327.950000000012</v>
      </c>
      <c r="E41" s="6">
        <f>E20-(E23+E27+E37+E31+E32+E33+E38)</f>
        <v>0</v>
      </c>
      <c r="F41" s="6">
        <f t="shared" si="0"/>
        <v>-57327.950000000012</v>
      </c>
    </row>
    <row r="42" spans="2:6" ht="12">
      <c r="B42" s="16" t="s">
        <v>40</v>
      </c>
      <c r="C42" s="11">
        <v>-235474.22</v>
      </c>
      <c r="D42" s="6">
        <f>D41+C42</f>
        <v>-292802.17000000004</v>
      </c>
      <c r="E42" s="6"/>
      <c r="F42" s="6">
        <f t="shared" si="0"/>
        <v>-292802.17000000004</v>
      </c>
    </row>
    <row r="43" spans="2:6" ht="12">
      <c r="B43" s="11" t="s">
        <v>28</v>
      </c>
      <c r="C43" s="11">
        <v>43358.61</v>
      </c>
      <c r="D43" s="6">
        <f>D16-D17+C43</f>
        <v>52892.900000000038</v>
      </c>
      <c r="E43" s="6"/>
      <c r="F43" s="6">
        <f t="shared" si="0"/>
        <v>52892.900000000038</v>
      </c>
    </row>
    <row r="44" spans="2:6" ht="12">
      <c r="B44" s="11" t="s">
        <v>30</v>
      </c>
      <c r="C44" s="20">
        <v>92130.94</v>
      </c>
      <c r="D44" s="6">
        <v>110281.61</v>
      </c>
      <c r="E44" s="6"/>
      <c r="F44" s="6">
        <f t="shared" si="0"/>
        <v>110281.61</v>
      </c>
    </row>
    <row r="45" spans="2:6" ht="83.25" customHeight="1">
      <c r="B45" s="15" t="s">
        <v>22</v>
      </c>
      <c r="C45" s="18"/>
      <c r="E45" s="25"/>
      <c r="F45" s="26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5:F45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="130" zoomScaleNormal="130" workbookViewId="0">
      <selection activeCell="H17" sqref="H17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37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22" t="s">
        <v>1</v>
      </c>
      <c r="C7" s="23"/>
      <c r="D7" s="24"/>
      <c r="E7" s="27">
        <v>5204.2</v>
      </c>
      <c r="F7" s="28"/>
    </row>
    <row r="8" spans="2:9" ht="10.5" customHeight="1">
      <c r="B8" s="22" t="s">
        <v>2</v>
      </c>
      <c r="C8" s="23"/>
      <c r="D8" s="24"/>
      <c r="E8" s="27">
        <v>1629.7</v>
      </c>
      <c r="F8" s="28"/>
    </row>
    <row r="9" spans="2:9" ht="11.25" customHeight="1">
      <c r="B9" s="22" t="s">
        <v>3</v>
      </c>
      <c r="C9" s="23"/>
      <c r="D9" s="24"/>
      <c r="E9" s="27">
        <v>1049.7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18</v>
      </c>
      <c r="C11" s="23"/>
      <c r="D11" s="24"/>
      <c r="E11" s="27">
        <v>109</v>
      </c>
      <c r="F11" s="28"/>
    </row>
    <row r="12" spans="2:9" ht="25.5" customHeight="1" thickBot="1">
      <c r="B12" s="31" t="s">
        <v>5</v>
      </c>
      <c r="C12" s="32"/>
      <c r="D12" s="33"/>
      <c r="E12" s="29">
        <v>13.6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1" t="s">
        <v>38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209219.76+70074.39</f>
        <v>279294.15000000002</v>
      </c>
      <c r="E16" s="6"/>
      <c r="F16" s="6">
        <f>D16-E16</f>
        <v>279294.15000000002</v>
      </c>
    </row>
    <row r="17" spans="2:6">
      <c r="B17" s="14" t="s">
        <v>27</v>
      </c>
      <c r="C17" s="14"/>
      <c r="D17" s="6">
        <f>198786.19+69868.04</f>
        <v>268654.23</v>
      </c>
      <c r="E17" s="6"/>
      <c r="F17" s="6">
        <f t="shared" ref="F17:F43" si="0">D17-E17</f>
        <v>268654.23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>
        <v>2200</v>
      </c>
      <c r="E20" s="6"/>
      <c r="F20" s="6">
        <f t="shared" si="0"/>
        <v>2200</v>
      </c>
    </row>
    <row r="21" spans="2:6" ht="12.75" customHeight="1">
      <c r="B21" s="17" t="s">
        <v>36</v>
      </c>
      <c r="C21" s="17"/>
      <c r="D21" s="16">
        <f>D17+D20</f>
        <v>270854.23</v>
      </c>
      <c r="E21" s="6"/>
      <c r="F21" s="6">
        <f t="shared" si="0"/>
        <v>270854.23</v>
      </c>
    </row>
    <row r="22" spans="2:6" ht="10.5" customHeight="1">
      <c r="B22" s="11" t="s">
        <v>9</v>
      </c>
      <c r="C22" s="11"/>
      <c r="D22" s="16">
        <f>D23+D24+D25+D26+D29+D33+D35+D36+D37+D38+D39+D34</f>
        <v>252895.28000000003</v>
      </c>
      <c r="E22" s="6">
        <f>SUM(E23:E25)</f>
        <v>0</v>
      </c>
      <c r="F22" s="6">
        <f t="shared" si="0"/>
        <v>252895.28000000003</v>
      </c>
    </row>
    <row r="23" spans="2:6" ht="12">
      <c r="B23" s="13" t="s">
        <v>21</v>
      </c>
      <c r="C23" s="13"/>
      <c r="D23" s="6">
        <v>10992.06</v>
      </c>
      <c r="E23" s="6"/>
      <c r="F23" s="6">
        <f t="shared" si="0"/>
        <v>10992.06</v>
      </c>
    </row>
    <row r="24" spans="2:6" ht="12">
      <c r="B24" s="13" t="s">
        <v>20</v>
      </c>
      <c r="C24" s="13"/>
      <c r="D24" s="6"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v>19587.5</v>
      </c>
      <c r="E25" s="6"/>
      <c r="F25" s="6">
        <f t="shared" si="0"/>
        <v>19587.5</v>
      </c>
    </row>
    <row r="26" spans="2:6" ht="36" customHeight="1">
      <c r="B26" s="10" t="s">
        <v>16</v>
      </c>
      <c r="C26" s="10"/>
      <c r="D26" s="16">
        <f>D27+D28</f>
        <v>76086.600000000006</v>
      </c>
      <c r="E26" s="6">
        <f>SUM(E27:E28)</f>
        <v>0</v>
      </c>
      <c r="F26" s="6">
        <f t="shared" si="0"/>
        <v>76086.600000000006</v>
      </c>
    </row>
    <row r="27" spans="2:6" ht="24">
      <c r="B27" s="13" t="s">
        <v>13</v>
      </c>
      <c r="C27" s="13"/>
      <c r="D27" s="6">
        <v>45435.6</v>
      </c>
      <c r="E27" s="6"/>
      <c r="F27" s="6">
        <f t="shared" si="0"/>
        <v>45435.6</v>
      </c>
    </row>
    <row r="28" spans="2:6" ht="24">
      <c r="B28" s="13" t="s">
        <v>14</v>
      </c>
      <c r="C28" s="13"/>
      <c r="D28" s="6">
        <v>30651</v>
      </c>
      <c r="E28" s="6"/>
      <c r="F28" s="6">
        <f t="shared" si="0"/>
        <v>30651</v>
      </c>
    </row>
    <row r="29" spans="2:6" ht="12">
      <c r="B29" s="10" t="s">
        <v>31</v>
      </c>
      <c r="C29" s="10"/>
      <c r="D29" s="16">
        <f>D30+D31+D32</f>
        <v>73810.8</v>
      </c>
      <c r="E29" s="6"/>
      <c r="F29" s="6">
        <f t="shared" si="0"/>
        <v>73810.8</v>
      </c>
    </row>
    <row r="30" spans="2:6" ht="12">
      <c r="B30" s="12" t="s">
        <v>12</v>
      </c>
      <c r="C30" s="12"/>
      <c r="D30" s="6">
        <v>5028.78</v>
      </c>
      <c r="E30" s="6"/>
      <c r="F30" s="6">
        <f t="shared" si="0"/>
        <v>5028.78</v>
      </c>
    </row>
    <row r="31" spans="2:6" ht="24">
      <c r="B31" s="13" t="s">
        <v>32</v>
      </c>
      <c r="C31" s="13"/>
      <c r="D31" s="6">
        <f>1682.8+59649.22</f>
        <v>61332.020000000004</v>
      </c>
      <c r="E31" s="6"/>
      <c r="F31" s="6">
        <f t="shared" si="0"/>
        <v>61332.020000000004</v>
      </c>
    </row>
    <row r="32" spans="2:6" ht="12">
      <c r="B32" s="13" t="s">
        <v>26</v>
      </c>
      <c r="C32" s="13"/>
      <c r="D32" s="6">
        <v>7450</v>
      </c>
      <c r="E32" s="6"/>
      <c r="F32" s="6">
        <f t="shared" si="0"/>
        <v>7450</v>
      </c>
    </row>
    <row r="33" spans="2:6" ht="12">
      <c r="B33" s="11" t="s">
        <v>43</v>
      </c>
      <c r="C33" s="11"/>
      <c r="D33" s="6">
        <f>2150.21+313.31+5812.89</f>
        <v>8276.41</v>
      </c>
      <c r="E33" s="6"/>
      <c r="F33" s="6">
        <f t="shared" si="0"/>
        <v>8276.41</v>
      </c>
    </row>
    <row r="34" spans="2:6" ht="12">
      <c r="B34" s="11" t="s">
        <v>42</v>
      </c>
      <c r="C34" s="11"/>
      <c r="D34" s="6">
        <v>0</v>
      </c>
      <c r="E34" s="6"/>
      <c r="F34" s="6"/>
    </row>
    <row r="35" spans="2:6" ht="10.5" customHeight="1">
      <c r="B35" s="11" t="s">
        <v>19</v>
      </c>
      <c r="C35" s="11"/>
      <c r="D35" s="6">
        <v>0</v>
      </c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6">
        <v>17397.79</v>
      </c>
      <c r="E36" s="6"/>
      <c r="F36" s="6">
        <f t="shared" si="0"/>
        <v>17397.79</v>
      </c>
    </row>
    <row r="37" spans="2:6" ht="15.75" customHeight="1">
      <c r="B37" s="10" t="s">
        <v>23</v>
      </c>
      <c r="C37" s="10"/>
      <c r="D37" s="6">
        <v>41894.120000000003</v>
      </c>
      <c r="E37" s="6"/>
      <c r="F37" s="6">
        <f t="shared" si="0"/>
        <v>41894.120000000003</v>
      </c>
    </row>
    <row r="38" spans="2:6" ht="12.75" customHeight="1">
      <c r="B38" s="10" t="s">
        <v>24</v>
      </c>
      <c r="C38" s="10"/>
      <c r="D38" s="6">
        <v>3650</v>
      </c>
      <c r="E38" s="6"/>
      <c r="F38" s="6">
        <f t="shared" si="0"/>
        <v>3650</v>
      </c>
    </row>
    <row r="39" spans="2:6" ht="12.75" customHeight="1">
      <c r="B39" s="10" t="s">
        <v>25</v>
      </c>
      <c r="C39" s="10"/>
      <c r="D39" s="6">
        <v>1200</v>
      </c>
      <c r="E39" s="6"/>
      <c r="F39" s="6">
        <f t="shared" si="0"/>
        <v>1200</v>
      </c>
    </row>
    <row r="40" spans="2:6" ht="12">
      <c r="B40" s="11" t="s">
        <v>39</v>
      </c>
      <c r="C40" s="11"/>
      <c r="D40" s="16">
        <f>D21-D22</f>
        <v>17958.949999999953</v>
      </c>
      <c r="E40" s="6">
        <f>E20-(E22+E26+E36+E30+E31+E32+E37)</f>
        <v>0</v>
      </c>
      <c r="F40" s="6">
        <f t="shared" si="0"/>
        <v>17958.949999999953</v>
      </c>
    </row>
    <row r="41" spans="2:6" ht="12">
      <c r="B41" s="16" t="s">
        <v>41</v>
      </c>
      <c r="C41" s="11">
        <f>'1 квартал'!D42</f>
        <v>-292802.17000000004</v>
      </c>
      <c r="D41" s="6">
        <f>D40+C41</f>
        <v>-274843.22000000009</v>
      </c>
      <c r="E41" s="6"/>
      <c r="F41" s="6">
        <f t="shared" si="0"/>
        <v>-274843.22000000009</v>
      </c>
    </row>
    <row r="42" spans="2:6" ht="12">
      <c r="B42" s="11" t="s">
        <v>28</v>
      </c>
      <c r="C42" s="11">
        <f>'1 квартал'!D43</f>
        <v>52892.900000000038</v>
      </c>
      <c r="D42" s="6">
        <f>D16-D17+C42</f>
        <v>63532.82000000008</v>
      </c>
      <c r="E42" s="6"/>
      <c r="F42" s="6">
        <f t="shared" si="0"/>
        <v>63532.82000000008</v>
      </c>
    </row>
    <row r="43" spans="2:6" ht="12">
      <c r="B43" s="11" t="s">
        <v>30</v>
      </c>
      <c r="C43" s="11">
        <f>'1 квартал'!D44</f>
        <v>110281.61</v>
      </c>
      <c r="D43" s="6">
        <v>170795.34</v>
      </c>
      <c r="E43" s="6"/>
      <c r="F43" s="6">
        <f t="shared" si="0"/>
        <v>170795.34</v>
      </c>
    </row>
    <row r="44" spans="2:6" ht="83.25" customHeight="1">
      <c r="B44" s="18" t="s">
        <v>22</v>
      </c>
      <c r="C44" s="18"/>
      <c r="E44" s="25"/>
      <c r="F44" s="26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2018-09-25T12:09:30Z</dcterms:modified>
</cp:coreProperties>
</file>