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 " sheetId="1" state="hidden" r:id="rId1"/>
    <sheet name="2 квартал " sheetId="2" r:id="rId2"/>
  </sheets>
  <calcPr calcId="124519"/>
</workbook>
</file>

<file path=xl/calcChain.xml><?xml version="1.0" encoding="utf-8"?>
<calcChain xmlns="http://schemas.openxmlformats.org/spreadsheetml/2006/main">
  <c r="D47" i="2"/>
  <c r="D46"/>
  <c r="D40" l="1"/>
  <c r="D41" l="1"/>
  <c r="D37"/>
  <c r="D36"/>
  <c r="D31"/>
  <c r="D18"/>
  <c r="D16"/>
  <c r="D40" i="1" l="1"/>
  <c r="D47"/>
  <c r="D41"/>
  <c r="D31"/>
  <c r="D16" l="1"/>
  <c r="C47" i="2" l="1"/>
  <c r="C48"/>
  <c r="F48"/>
  <c r="F47"/>
  <c r="F46"/>
  <c r="F44"/>
  <c r="F43"/>
  <c r="F42"/>
  <c r="F41"/>
  <c r="F40"/>
  <c r="F39"/>
  <c r="F38"/>
  <c r="F37"/>
  <c r="F36"/>
  <c r="F35"/>
  <c r="D34"/>
  <c r="F31"/>
  <c r="F30"/>
  <c r="F29"/>
  <c r="F28"/>
  <c r="F27"/>
  <c r="F26"/>
  <c r="F25"/>
  <c r="E24"/>
  <c r="E45" s="1"/>
  <c r="D23"/>
  <c r="F22"/>
  <c r="F21"/>
  <c r="F20"/>
  <c r="F19"/>
  <c r="F18"/>
  <c r="F17"/>
  <c r="F16"/>
  <c r="F17" i="1"/>
  <c r="F18"/>
  <c r="F19"/>
  <c r="F20"/>
  <c r="F21"/>
  <c r="F22"/>
  <c r="F25"/>
  <c r="F26"/>
  <c r="F27"/>
  <c r="F28"/>
  <c r="F29"/>
  <c r="F30"/>
  <c r="F31"/>
  <c r="F35"/>
  <c r="F36"/>
  <c r="F37"/>
  <c r="F38"/>
  <c r="F39"/>
  <c r="F40"/>
  <c r="F41"/>
  <c r="F42"/>
  <c r="F43"/>
  <c r="F44"/>
  <c r="F47"/>
  <c r="F48"/>
  <c r="F16"/>
  <c r="D34"/>
  <c r="F34" s="1"/>
  <c r="D23"/>
  <c r="F23" s="1"/>
  <c r="E24"/>
  <c r="F34" i="2" l="1"/>
  <c r="D24"/>
  <c r="F24" s="1"/>
  <c r="D24" i="1"/>
  <c r="F24" s="1"/>
  <c r="F23" i="2"/>
  <c r="E45" i="1"/>
  <c r="D45" i="2" l="1"/>
  <c r="F45" s="1"/>
  <c r="D45" i="1"/>
  <c r="F45" l="1"/>
  <c r="D46"/>
  <c r="C46" i="2" l="1"/>
  <c r="F46" i="1"/>
</calcChain>
</file>

<file path=xl/sharedStrings.xml><?xml version="1.0" encoding="utf-8"?>
<sst xmlns="http://schemas.openxmlformats.org/spreadsheetml/2006/main" count="92" uniqueCount="51">
  <si>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</si>
  <si>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</si>
  <si>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</si>
  <si>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</si>
  <si>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</si>
  <si>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</si>
  <si>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</si>
  <si>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</si>
  <si>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</si>
  <si>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</si>
  <si>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</si>
  <si>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</si>
  <si>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</si>
  <si>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</si>
  <si>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</si>
  <si>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</si>
  <si>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</si>
  <si>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>Всего, руб.</t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</si>
  <si>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</si>
  <si>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</si>
  <si>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</si>
  <si>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</si>
  <si>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</si>
  <si>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</si>
  <si>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</si>
  <si>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</si>
  <si>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</si>
  <si>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</si>
  <si>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</si>
  <si>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</si>
  <si>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>Задолженность по оплате по ст."Содержание"</t>
  </si>
  <si>
    <t>18,58; 12,96</t>
  </si>
  <si>
    <t>Задолженность по оплате по коммун.услугам</t>
  </si>
  <si>
    <t>Затраты на работы по текущему ремонту, в т.ч.</t>
  </si>
  <si>
    <t>Начислено по ст. "содержание и текущий ремонт"не жилому помещению</t>
  </si>
  <si>
    <t xml:space="preserve">Оплачено собственниками жилых помещений </t>
  </si>
  <si>
    <t xml:space="preserve">Оплачено собственниками нежилых помещений 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</si>
  <si>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всего.</t>
    </r>
  </si>
  <si>
    <t>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</si>
  <si>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1 кв. 2018   год</t>
  </si>
  <si>
    <t>Всего за 2017 год</t>
  </si>
  <si>
    <t>ИТОГО ДОХОДОВ</t>
  </si>
  <si>
    <t>Остаток неиспользованных средств на 01.04.18г.</t>
  </si>
  <si>
    <t>Остаток неиспользованных средств за 2 кв. 2018г.</t>
  </si>
  <si>
    <t>Остаток неиспользованных средств за 1 кв. 2018г.</t>
  </si>
  <si>
    <t>Всего за 1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</si>
  <si>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Брянского Фронта, д. № 26  за 2 кв. 2018   год</t>
  </si>
  <si>
    <t>Остаток неиспользованных средств на 01.07.18г.</t>
  </si>
  <si>
    <t>Затраты на содержание дворника (с  отчислениями на соцнужды)</t>
  </si>
  <si>
    <t>Затраты на содержание уборщицы (с  отчислениями на соцнужды)</t>
  </si>
  <si>
    <t>Налог 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</si>
</sst>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opLeftCell="A25" zoomScale="130" zoomScaleNormal="130" workbookViewId="0">
      <selection activeCell="D40" sqref="D40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3"/>
      <c r="G1" s="5"/>
      <c r="H1" s="5"/>
    </row>
    <row r="2" spans="2:9" ht="0.75" hidden="1" customHeight="1">
      <c r="B2" s="5"/>
      <c r="C2" s="5"/>
      <c r="D2" s="5"/>
      <c r="E2" s="5"/>
      <c r="F2" s="24"/>
      <c r="G2" s="5"/>
      <c r="H2" s="5"/>
      <c r="I2" s="5"/>
    </row>
    <row r="3" spans="2:9" ht="24.75" hidden="1" customHeight="1">
      <c r="B3" s="5"/>
      <c r="C3" s="5"/>
      <c r="D3" s="5"/>
      <c r="E3" s="5"/>
      <c r="F3" s="24"/>
      <c r="G3" s="5"/>
      <c r="H3" s="5"/>
      <c r="I3" s="5"/>
    </row>
    <row r="4" spans="2:9" ht="45" customHeight="1">
      <c r="B4" s="25" t="s">
        <v>39</v>
      </c>
      <c r="C4" s="25"/>
      <c r="D4" s="26"/>
      <c r="E4" s="26"/>
      <c r="F4" s="26"/>
      <c r="G4" s="5"/>
      <c r="H4" s="5"/>
      <c r="I4" s="5"/>
    </row>
    <row r="5" spans="2:9" ht="4.5" customHeight="1" thickBot="1"/>
    <row r="6" spans="2:9" ht="12">
      <c r="B6" s="34" t="s">
        <v>0</v>
      </c>
      <c r="C6" s="35"/>
      <c r="D6" s="36"/>
      <c r="E6" s="30" t="s">
        <v>18</v>
      </c>
      <c r="F6" s="31"/>
    </row>
    <row r="7" spans="2:9" ht="12">
      <c r="B7" s="27" t="s">
        <v>1</v>
      </c>
      <c r="C7" s="28"/>
      <c r="D7" s="29"/>
      <c r="E7" s="32">
        <v>9889.5</v>
      </c>
      <c r="F7" s="33"/>
    </row>
    <row r="8" spans="2:9" ht="10.5" customHeight="1">
      <c r="B8" s="27" t="s">
        <v>2</v>
      </c>
      <c r="C8" s="28"/>
      <c r="D8" s="29"/>
      <c r="E8" s="32">
        <v>164.2</v>
      </c>
      <c r="F8" s="33"/>
    </row>
    <row r="9" spans="2:9" ht="11.25" customHeight="1">
      <c r="B9" s="27" t="s">
        <v>3</v>
      </c>
      <c r="C9" s="28"/>
      <c r="D9" s="29"/>
      <c r="E9" s="32">
        <v>1192.3</v>
      </c>
      <c r="F9" s="33"/>
    </row>
    <row r="10" spans="2:9" ht="12">
      <c r="B10" s="27" t="s">
        <v>4</v>
      </c>
      <c r="C10" s="28"/>
      <c r="D10" s="29"/>
      <c r="E10" s="32"/>
      <c r="F10" s="33"/>
    </row>
    <row r="11" spans="2:9" ht="12">
      <c r="B11" s="27" t="s">
        <v>20</v>
      </c>
      <c r="C11" s="28"/>
      <c r="D11" s="29"/>
      <c r="E11" s="32">
        <v>244</v>
      </c>
      <c r="F11" s="33"/>
    </row>
    <row r="12" spans="2:9" ht="25.5" customHeight="1" thickBot="1">
      <c r="B12" s="41" t="s">
        <v>5</v>
      </c>
      <c r="C12" s="42"/>
      <c r="D12" s="43"/>
      <c r="E12" s="39" t="s">
        <v>31</v>
      </c>
      <c r="F12" s="4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40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484922.88</f>
        <v>484922.88</v>
      </c>
      <c r="E16" s="6"/>
      <c r="F16" s="6">
        <f>D16+E16</f>
        <v>484922.88</v>
      </c>
    </row>
    <row r="17" spans="2:6" ht="24">
      <c r="B17" s="10" t="s">
        <v>34</v>
      </c>
      <c r="C17" s="10"/>
      <c r="D17" s="6">
        <v>7822.5</v>
      </c>
      <c r="E17" s="6"/>
      <c r="F17" s="6">
        <f t="shared" ref="F17:F48" si="0">D17+E17</f>
        <v>7822.5</v>
      </c>
    </row>
    <row r="18" spans="2:6">
      <c r="B18" s="14" t="s">
        <v>35</v>
      </c>
      <c r="C18" s="14"/>
      <c r="D18" s="6">
        <v>483823.9</v>
      </c>
      <c r="E18" s="6"/>
      <c r="F18" s="6">
        <f t="shared" si="0"/>
        <v>483823.9</v>
      </c>
    </row>
    <row r="19" spans="2:6">
      <c r="B19" s="14" t="s">
        <v>36</v>
      </c>
      <c r="C19" s="14"/>
      <c r="D19" s="6">
        <v>7822.5</v>
      </c>
      <c r="E19" s="6"/>
      <c r="F19" s="6">
        <f t="shared" si="0"/>
        <v>7822.5</v>
      </c>
    </row>
    <row r="20" spans="2:6" ht="11.25" hidden="1" customHeight="1">
      <c r="B20" s="11"/>
      <c r="C20" s="11"/>
      <c r="D20" s="6"/>
      <c r="E20" s="6"/>
      <c r="F20" s="6">
        <f t="shared" si="0"/>
        <v>0</v>
      </c>
    </row>
    <row r="21" spans="2:6" ht="11.25" hidden="1" customHeight="1">
      <c r="B21" s="11"/>
      <c r="C21" s="11"/>
      <c r="D21" s="6"/>
      <c r="E21" s="6"/>
      <c r="F21" s="6">
        <f t="shared" si="0"/>
        <v>0</v>
      </c>
    </row>
    <row r="22" spans="2:6" ht="24" customHeight="1">
      <c r="B22" s="10" t="s">
        <v>19</v>
      </c>
      <c r="C22" s="10"/>
      <c r="D22" s="6">
        <v>7700</v>
      </c>
      <c r="E22" s="6"/>
      <c r="F22" s="6">
        <f t="shared" si="0"/>
        <v>7700</v>
      </c>
    </row>
    <row r="23" spans="2:6" ht="24" customHeight="1">
      <c r="B23" s="10" t="s">
        <v>41</v>
      </c>
      <c r="C23" s="10"/>
      <c r="D23" s="16">
        <f>D18+D19+D22</f>
        <v>499346.4</v>
      </c>
      <c r="E23" s="6"/>
      <c r="F23" s="6">
        <f t="shared" si="0"/>
        <v>499346.4</v>
      </c>
    </row>
    <row r="24" spans="2:6" ht="12">
      <c r="B24" s="11" t="s">
        <v>9</v>
      </c>
      <c r="C24" s="11"/>
      <c r="D24" s="16">
        <f>D25+D26+D27+D28+D29+D30+D31+D34+D38+D39+D40+D41+D42+D43+D44</f>
        <v>436292.99</v>
      </c>
      <c r="E24" s="6">
        <f>SUM(E25:E30)</f>
        <v>0</v>
      </c>
      <c r="F24" s="6">
        <f t="shared" si="0"/>
        <v>436292.99</v>
      </c>
    </row>
    <row r="25" spans="2:6" ht="12">
      <c r="B25" s="12" t="s">
        <v>10</v>
      </c>
      <c r="C25" s="12"/>
      <c r="D25" s="6">
        <v>38073</v>
      </c>
      <c r="E25" s="6"/>
      <c r="F25" s="6">
        <f t="shared" si="0"/>
        <v>38073</v>
      </c>
    </row>
    <row r="26" spans="2:6" ht="12">
      <c r="B26" s="12" t="s">
        <v>11</v>
      </c>
      <c r="C26" s="12"/>
      <c r="D26" s="6"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v>0</v>
      </c>
      <c r="E27" s="6"/>
      <c r="F27" s="6">
        <f t="shared" si="0"/>
        <v>0</v>
      </c>
    </row>
    <row r="28" spans="2:6" ht="12">
      <c r="B28" s="13" t="s">
        <v>24</v>
      </c>
      <c r="C28" s="13"/>
      <c r="D28" s="6">
        <v>29100</v>
      </c>
      <c r="E28" s="6"/>
      <c r="F28" s="6">
        <f t="shared" si="0"/>
        <v>29100</v>
      </c>
    </row>
    <row r="29" spans="2:6" ht="12">
      <c r="B29" s="13" t="s">
        <v>22</v>
      </c>
      <c r="C29" s="13"/>
      <c r="D29" s="6">
        <v>0</v>
      </c>
      <c r="E29" s="6"/>
      <c r="F29" s="6">
        <f t="shared" si="0"/>
        <v>0</v>
      </c>
    </row>
    <row r="30" spans="2:6" ht="12">
      <c r="B30" s="12" t="s">
        <v>13</v>
      </c>
      <c r="C30" s="12"/>
      <c r="D30" s="6">
        <v>0</v>
      </c>
      <c r="E30" s="6"/>
      <c r="F30" s="6">
        <f t="shared" si="0"/>
        <v>0</v>
      </c>
    </row>
    <row r="31" spans="2:6" ht="36" customHeight="1">
      <c r="B31" s="10" t="s">
        <v>37</v>
      </c>
      <c r="C31" s="10"/>
      <c r="D31" s="16">
        <f>D32+D33</f>
        <v>72120</v>
      </c>
      <c r="E31" s="6"/>
      <c r="F31" s="6">
        <f t="shared" si="0"/>
        <v>72120</v>
      </c>
    </row>
    <row r="32" spans="2:6" ht="36" customHeight="1">
      <c r="B32" s="13" t="s">
        <v>48</v>
      </c>
      <c r="C32" s="10"/>
      <c r="D32" s="6">
        <v>30651</v>
      </c>
      <c r="E32" s="6"/>
      <c r="F32" s="6"/>
    </row>
    <row r="33" spans="2:6" ht="36" customHeight="1">
      <c r="B33" s="13" t="s">
        <v>49</v>
      </c>
      <c r="C33" s="10"/>
      <c r="D33" s="6">
        <v>41469</v>
      </c>
      <c r="E33" s="6"/>
      <c r="F33" s="6"/>
    </row>
    <row r="34" spans="2:6" ht="12">
      <c r="B34" s="10" t="s">
        <v>33</v>
      </c>
      <c r="C34" s="10"/>
      <c r="D34" s="16">
        <f>D35+D36+D37</f>
        <v>104053.03</v>
      </c>
      <c r="E34" s="6"/>
      <c r="F34" s="6">
        <f t="shared" si="0"/>
        <v>104053.03</v>
      </c>
    </row>
    <row r="35" spans="2:6" ht="12">
      <c r="B35" s="12" t="s">
        <v>15</v>
      </c>
      <c r="C35" s="12"/>
      <c r="D35" s="6">
        <v>11583.38</v>
      </c>
      <c r="E35" s="6"/>
      <c r="F35" s="6">
        <f t="shared" si="0"/>
        <v>11583.38</v>
      </c>
    </row>
    <row r="36" spans="2:6" ht="24">
      <c r="B36" s="13" t="s">
        <v>16</v>
      </c>
      <c r="C36" s="13"/>
      <c r="D36" s="6">
        <v>73659.649999999994</v>
      </c>
      <c r="E36" s="6"/>
      <c r="F36" s="6">
        <f t="shared" si="0"/>
        <v>73659.649999999994</v>
      </c>
    </row>
    <row r="37" spans="2:6" ht="12">
      <c r="B37" s="13" t="s">
        <v>29</v>
      </c>
      <c r="C37" s="13"/>
      <c r="D37" s="6">
        <v>18810</v>
      </c>
      <c r="E37" s="6"/>
      <c r="F37" s="6">
        <f t="shared" si="0"/>
        <v>18810</v>
      </c>
    </row>
    <row r="38" spans="2:6" ht="12">
      <c r="B38" s="11" t="s">
        <v>14</v>
      </c>
      <c r="C38" s="11"/>
      <c r="D38" s="6">
        <v>24571.46</v>
      </c>
      <c r="E38" s="6"/>
      <c r="F38" s="6">
        <f t="shared" si="0"/>
        <v>24571.46</v>
      </c>
    </row>
    <row r="39" spans="2:6" ht="12">
      <c r="B39" s="11" t="s">
        <v>50</v>
      </c>
      <c r="C39" s="11"/>
      <c r="D39" s="6">
        <v>19717.79</v>
      </c>
      <c r="E39" s="6"/>
      <c r="F39" s="6">
        <f t="shared" si="0"/>
        <v>19717.79</v>
      </c>
    </row>
    <row r="40" spans="2:6" ht="14.25" customHeight="1">
      <c r="B40" s="11" t="s">
        <v>23</v>
      </c>
      <c r="C40" s="11"/>
      <c r="D40" s="6">
        <f>6273.32+4437.67+30951.32+376.36-453.24</f>
        <v>41585.43</v>
      </c>
      <c r="E40" s="6"/>
      <c r="F40" s="6">
        <f t="shared" si="0"/>
        <v>41585.43</v>
      </c>
    </row>
    <row r="41" spans="2:6" ht="13.5" customHeight="1">
      <c r="B41" s="11" t="s">
        <v>21</v>
      </c>
      <c r="C41" s="11"/>
      <c r="D41" s="6">
        <f>1923.2</f>
        <v>1923.2</v>
      </c>
      <c r="E41" s="6"/>
      <c r="F41" s="6">
        <f t="shared" si="0"/>
        <v>1923.2</v>
      </c>
    </row>
    <row r="42" spans="2:6" ht="15.75" customHeight="1">
      <c r="B42" s="10" t="s">
        <v>26</v>
      </c>
      <c r="C42" s="10"/>
      <c r="D42" s="6">
        <v>98549.08</v>
      </c>
      <c r="E42" s="6"/>
      <c r="F42" s="6">
        <f t="shared" si="0"/>
        <v>98549.08</v>
      </c>
    </row>
    <row r="43" spans="2:6" ht="12.75" customHeight="1">
      <c r="B43" s="10" t="s">
        <v>27</v>
      </c>
      <c r="C43" s="10"/>
      <c r="D43" s="6">
        <v>4900</v>
      </c>
      <c r="E43" s="6"/>
      <c r="F43" s="6">
        <f t="shared" si="0"/>
        <v>4900</v>
      </c>
    </row>
    <row r="44" spans="2:6" ht="12.75" customHeight="1">
      <c r="B44" s="10" t="s">
        <v>28</v>
      </c>
      <c r="C44" s="10"/>
      <c r="D44" s="6">
        <v>1700</v>
      </c>
      <c r="E44" s="6"/>
      <c r="F44" s="6">
        <f t="shared" si="0"/>
        <v>1700</v>
      </c>
    </row>
    <row r="45" spans="2:6" ht="12">
      <c r="B45" s="11" t="s">
        <v>44</v>
      </c>
      <c r="C45" s="11"/>
      <c r="D45" s="16">
        <f>D23-D24</f>
        <v>63053.410000000033</v>
      </c>
      <c r="E45" s="6">
        <f>E22-(E24+E31+E35+E36+E40+E41+E42)</f>
        <v>0</v>
      </c>
      <c r="F45" s="6">
        <f t="shared" si="0"/>
        <v>63053.410000000033</v>
      </c>
    </row>
    <row r="46" spans="2:6" ht="12">
      <c r="B46" s="11" t="s">
        <v>42</v>
      </c>
      <c r="C46" s="11">
        <v>-217093.31</v>
      </c>
      <c r="D46" s="6">
        <f>D45+C46</f>
        <v>-154039.89999999997</v>
      </c>
      <c r="E46" s="6"/>
      <c r="F46" s="6">
        <f t="shared" si="0"/>
        <v>-154039.89999999997</v>
      </c>
    </row>
    <row r="47" spans="2:6" ht="12">
      <c r="B47" s="11" t="s">
        <v>30</v>
      </c>
      <c r="C47" s="19">
        <v>91277.08</v>
      </c>
      <c r="D47" s="6">
        <f>D16-D18+C47</f>
        <v>92376.059999999983</v>
      </c>
      <c r="E47" s="6"/>
      <c r="F47" s="6">
        <f t="shared" si="0"/>
        <v>92376.059999999983</v>
      </c>
    </row>
    <row r="48" spans="2:6" ht="12">
      <c r="B48" s="11" t="s">
        <v>32</v>
      </c>
      <c r="C48" s="19">
        <v>37293.31</v>
      </c>
      <c r="D48" s="6">
        <v>38841.760000000002</v>
      </c>
      <c r="E48" s="6"/>
      <c r="F48" s="6">
        <f t="shared" si="0"/>
        <v>38841.760000000002</v>
      </c>
    </row>
    <row r="49" spans="2:6" ht="83.25" customHeight="1">
      <c r="B49" s="15" t="s">
        <v>25</v>
      </c>
      <c r="C49" s="17"/>
      <c r="E49" s="37"/>
      <c r="F49" s="38"/>
    </row>
  </sheetData>
  <mergeCells count="17">
    <mergeCell ref="E49:F49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130" zoomScaleNormal="130" workbookViewId="0">
      <selection activeCell="D16" sqref="D16:D49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3"/>
      <c r="G1" s="5"/>
      <c r="H1" s="5"/>
    </row>
    <row r="2" spans="2:9" ht="0.75" hidden="1" customHeight="1">
      <c r="B2" s="5"/>
      <c r="C2" s="5"/>
      <c r="D2" s="5"/>
      <c r="E2" s="5"/>
      <c r="F2" s="24"/>
      <c r="G2" s="5"/>
      <c r="H2" s="5"/>
      <c r="I2" s="5"/>
    </row>
    <row r="3" spans="2:9" ht="24.75" hidden="1" customHeight="1">
      <c r="B3" s="5"/>
      <c r="C3" s="5"/>
      <c r="D3" s="5"/>
      <c r="E3" s="5"/>
      <c r="F3" s="24"/>
      <c r="G3" s="5"/>
      <c r="H3" s="5"/>
      <c r="I3" s="5"/>
    </row>
    <row r="4" spans="2:9" ht="45" customHeight="1">
      <c r="B4" s="25" t="s">
        <v>46</v>
      </c>
      <c r="C4" s="25"/>
      <c r="D4" s="26"/>
      <c r="E4" s="26"/>
      <c r="F4" s="26"/>
      <c r="G4" s="5"/>
      <c r="H4" s="5"/>
      <c r="I4" s="5"/>
    </row>
    <row r="5" spans="2:9" ht="4.5" customHeight="1" thickBot="1"/>
    <row r="6" spans="2:9" ht="12">
      <c r="B6" s="34" t="s">
        <v>0</v>
      </c>
      <c r="C6" s="35"/>
      <c r="D6" s="36"/>
      <c r="E6" s="30" t="s">
        <v>18</v>
      </c>
      <c r="F6" s="31"/>
    </row>
    <row r="7" spans="2:9" ht="12">
      <c r="B7" s="27" t="s">
        <v>1</v>
      </c>
      <c r="C7" s="28"/>
      <c r="D7" s="29"/>
      <c r="E7" s="32">
        <v>9889.5</v>
      </c>
      <c r="F7" s="33"/>
    </row>
    <row r="8" spans="2:9" ht="10.5" customHeight="1">
      <c r="B8" s="27" t="s">
        <v>2</v>
      </c>
      <c r="C8" s="28"/>
      <c r="D8" s="29"/>
      <c r="E8" s="32">
        <v>164.2</v>
      </c>
      <c r="F8" s="33"/>
    </row>
    <row r="9" spans="2:9" ht="11.25" customHeight="1">
      <c r="B9" s="27" t="s">
        <v>3</v>
      </c>
      <c r="C9" s="28"/>
      <c r="D9" s="29"/>
      <c r="E9" s="32">
        <v>1192.3</v>
      </c>
      <c r="F9" s="33"/>
    </row>
    <row r="10" spans="2:9" ht="12">
      <c r="B10" s="27" t="s">
        <v>4</v>
      </c>
      <c r="C10" s="28"/>
      <c r="D10" s="29"/>
      <c r="E10" s="32"/>
      <c r="F10" s="33"/>
    </row>
    <row r="11" spans="2:9" ht="12">
      <c r="B11" s="27" t="s">
        <v>20</v>
      </c>
      <c r="C11" s="28"/>
      <c r="D11" s="29"/>
      <c r="E11" s="32">
        <v>244</v>
      </c>
      <c r="F11" s="33"/>
    </row>
    <row r="12" spans="2:9" ht="25.5" customHeight="1" thickBot="1">
      <c r="B12" s="41" t="s">
        <v>5</v>
      </c>
      <c r="C12" s="42"/>
      <c r="D12" s="43"/>
      <c r="E12" s="39" t="s">
        <v>31</v>
      </c>
      <c r="F12" s="4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45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20">
        <f>484965.3</f>
        <v>484965.3</v>
      </c>
      <c r="E16" s="6"/>
      <c r="F16" s="6">
        <f>D16+E16</f>
        <v>484965.3</v>
      </c>
    </row>
    <row r="17" spans="2:6" ht="24">
      <c r="B17" s="10" t="s">
        <v>34</v>
      </c>
      <c r="C17" s="10"/>
      <c r="D17" s="20">
        <v>7822.5</v>
      </c>
      <c r="E17" s="6"/>
      <c r="F17" s="6">
        <f t="shared" ref="F17:F48" si="0">D17+E17</f>
        <v>7822.5</v>
      </c>
    </row>
    <row r="18" spans="2:6">
      <c r="B18" s="14" t="s">
        <v>35</v>
      </c>
      <c r="C18" s="14"/>
      <c r="D18" s="20">
        <f>481255.85</f>
        <v>481255.85</v>
      </c>
      <c r="E18" s="6"/>
      <c r="F18" s="6">
        <f t="shared" si="0"/>
        <v>481255.85</v>
      </c>
    </row>
    <row r="19" spans="2:6">
      <c r="B19" s="14" t="s">
        <v>36</v>
      </c>
      <c r="C19" s="14"/>
      <c r="D19" s="20">
        <v>7822.5</v>
      </c>
      <c r="E19" s="6"/>
      <c r="F19" s="6">
        <f t="shared" si="0"/>
        <v>7822.5</v>
      </c>
    </row>
    <row r="20" spans="2:6" ht="11.25" hidden="1" customHeight="1">
      <c r="B20" s="11"/>
      <c r="C20" s="11"/>
      <c r="D20" s="20"/>
      <c r="E20" s="6"/>
      <c r="F20" s="6">
        <f t="shared" si="0"/>
        <v>0</v>
      </c>
    </row>
    <row r="21" spans="2:6" ht="11.25" hidden="1" customHeight="1">
      <c r="B21" s="11"/>
      <c r="C21" s="11"/>
      <c r="D21" s="20"/>
      <c r="E21" s="6"/>
      <c r="F21" s="6">
        <f t="shared" si="0"/>
        <v>0</v>
      </c>
    </row>
    <row r="22" spans="2:6" ht="24" customHeight="1">
      <c r="B22" s="10" t="s">
        <v>19</v>
      </c>
      <c r="C22" s="10"/>
      <c r="D22" s="20">
        <v>7200</v>
      </c>
      <c r="E22" s="6"/>
      <c r="F22" s="6">
        <f t="shared" si="0"/>
        <v>7200</v>
      </c>
    </row>
    <row r="23" spans="2:6" ht="24" customHeight="1">
      <c r="B23" s="10" t="s">
        <v>41</v>
      </c>
      <c r="C23" s="10"/>
      <c r="D23" s="21">
        <f>D18+D19+D22</f>
        <v>496278.35</v>
      </c>
      <c r="E23" s="6"/>
      <c r="F23" s="6">
        <f t="shared" si="0"/>
        <v>496278.35</v>
      </c>
    </row>
    <row r="24" spans="2:6" ht="12">
      <c r="B24" s="11" t="s">
        <v>9</v>
      </c>
      <c r="C24" s="11"/>
      <c r="D24" s="21">
        <f>D25+D26+D27+D28+D29+D30+D31+D34+D38+D39+D40+D41+D42+D43+D44</f>
        <v>431424.03999999992</v>
      </c>
      <c r="E24" s="6">
        <f>SUM(E25:E30)</f>
        <v>0</v>
      </c>
      <c r="F24" s="6">
        <f t="shared" si="0"/>
        <v>431424.03999999992</v>
      </c>
    </row>
    <row r="25" spans="2:6" ht="12">
      <c r="B25" s="12" t="s">
        <v>10</v>
      </c>
      <c r="C25" s="12"/>
      <c r="D25" s="20">
        <v>38073</v>
      </c>
      <c r="E25" s="6"/>
      <c r="F25" s="6">
        <f t="shared" si="0"/>
        <v>38073</v>
      </c>
    </row>
    <row r="26" spans="2:6" ht="12">
      <c r="B26" s="12" t="s">
        <v>11</v>
      </c>
      <c r="C26" s="12"/>
      <c r="D26" s="20"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20">
        <v>0</v>
      </c>
      <c r="E27" s="6"/>
      <c r="F27" s="6">
        <f t="shared" si="0"/>
        <v>0</v>
      </c>
    </row>
    <row r="28" spans="2:6" ht="12">
      <c r="B28" s="13" t="s">
        <v>24</v>
      </c>
      <c r="C28" s="13"/>
      <c r="D28" s="20">
        <v>29100</v>
      </c>
      <c r="E28" s="6"/>
      <c r="F28" s="6">
        <f t="shared" si="0"/>
        <v>29100</v>
      </c>
    </row>
    <row r="29" spans="2:6" ht="12">
      <c r="B29" s="13" t="s">
        <v>22</v>
      </c>
      <c r="C29" s="13"/>
      <c r="D29" s="20">
        <v>0</v>
      </c>
      <c r="E29" s="6"/>
      <c r="F29" s="6">
        <f t="shared" si="0"/>
        <v>0</v>
      </c>
    </row>
    <row r="30" spans="2:6" ht="12">
      <c r="B30" s="12" t="s">
        <v>13</v>
      </c>
      <c r="C30" s="12"/>
      <c r="D30" s="20">
        <v>0</v>
      </c>
      <c r="E30" s="6"/>
      <c r="F30" s="6">
        <f t="shared" si="0"/>
        <v>0</v>
      </c>
    </row>
    <row r="31" spans="2:6" ht="36" customHeight="1">
      <c r="B31" s="10" t="s">
        <v>37</v>
      </c>
      <c r="C31" s="10"/>
      <c r="D31" s="21">
        <f>D32+D33</f>
        <v>74524</v>
      </c>
      <c r="E31" s="6"/>
      <c r="F31" s="6">
        <f t="shared" si="0"/>
        <v>74524</v>
      </c>
    </row>
    <row r="32" spans="2:6" ht="36" customHeight="1">
      <c r="B32" s="13" t="s">
        <v>48</v>
      </c>
      <c r="C32" s="10"/>
      <c r="D32" s="20">
        <v>30651</v>
      </c>
      <c r="E32" s="6"/>
      <c r="F32" s="6"/>
    </row>
    <row r="33" spans="2:6" ht="36" customHeight="1">
      <c r="B33" s="13" t="s">
        <v>49</v>
      </c>
      <c r="C33" s="10"/>
      <c r="D33" s="20">
        <v>43873</v>
      </c>
      <c r="E33" s="6"/>
      <c r="F33" s="6"/>
    </row>
    <row r="34" spans="2:6" ht="12">
      <c r="B34" s="10" t="s">
        <v>33</v>
      </c>
      <c r="C34" s="10"/>
      <c r="D34" s="21">
        <f>D35+D36+D37</f>
        <v>117065.23</v>
      </c>
      <c r="E34" s="6"/>
      <c r="F34" s="6">
        <f t="shared" si="0"/>
        <v>117065.23</v>
      </c>
    </row>
    <row r="35" spans="2:6" ht="12">
      <c r="B35" s="12" t="s">
        <v>15</v>
      </c>
      <c r="C35" s="12"/>
      <c r="D35" s="20">
        <v>20641.939999999999</v>
      </c>
      <c r="E35" s="6"/>
      <c r="F35" s="6">
        <f t="shared" si="0"/>
        <v>20641.939999999999</v>
      </c>
    </row>
    <row r="36" spans="2:6" ht="24">
      <c r="B36" s="13" t="s">
        <v>16</v>
      </c>
      <c r="C36" s="13"/>
      <c r="D36" s="20">
        <f>4808+78765.29</f>
        <v>83573.289999999994</v>
      </c>
      <c r="E36" s="6"/>
      <c r="F36" s="6">
        <f t="shared" si="0"/>
        <v>83573.289999999994</v>
      </c>
    </row>
    <row r="37" spans="2:6" ht="12">
      <c r="B37" s="13" t="s">
        <v>29</v>
      </c>
      <c r="C37" s="13"/>
      <c r="D37" s="20">
        <f>12850</f>
        <v>12850</v>
      </c>
      <c r="E37" s="6"/>
      <c r="F37" s="6">
        <f t="shared" si="0"/>
        <v>12850</v>
      </c>
    </row>
    <row r="38" spans="2:6" ht="12">
      <c r="B38" s="11" t="s">
        <v>14</v>
      </c>
      <c r="C38" s="11"/>
      <c r="D38" s="20">
        <v>22973.35</v>
      </c>
      <c r="E38" s="6"/>
      <c r="F38" s="6">
        <f t="shared" si="0"/>
        <v>22973.35</v>
      </c>
    </row>
    <row r="39" spans="2:6" ht="12">
      <c r="B39" s="11" t="s">
        <v>38</v>
      </c>
      <c r="C39" s="11"/>
      <c r="D39" s="20">
        <v>0</v>
      </c>
      <c r="E39" s="6"/>
      <c r="F39" s="6">
        <f t="shared" si="0"/>
        <v>0</v>
      </c>
    </row>
    <row r="40" spans="2:6" ht="14.25" customHeight="1">
      <c r="B40" s="11" t="s">
        <v>23</v>
      </c>
      <c r="C40" s="11"/>
      <c r="D40" s="20">
        <f>308.46+2839.3+37979.54</f>
        <v>41127.300000000003</v>
      </c>
      <c r="E40" s="6"/>
      <c r="F40" s="6">
        <f t="shared" si="0"/>
        <v>41127.300000000003</v>
      </c>
    </row>
    <row r="41" spans="2:6" ht="13.5" customHeight="1">
      <c r="B41" s="11" t="s">
        <v>21</v>
      </c>
      <c r="C41" s="11"/>
      <c r="D41" s="20">
        <f>961.6+2642</f>
        <v>3603.6</v>
      </c>
      <c r="E41" s="6"/>
      <c r="F41" s="6">
        <f t="shared" si="0"/>
        <v>3603.6</v>
      </c>
    </row>
    <row r="42" spans="2:6" ht="15.75" customHeight="1">
      <c r="B42" s="10" t="s">
        <v>26</v>
      </c>
      <c r="C42" s="10"/>
      <c r="D42" s="20">
        <v>98557.56</v>
      </c>
      <c r="E42" s="6"/>
      <c r="F42" s="6">
        <f t="shared" si="0"/>
        <v>98557.56</v>
      </c>
    </row>
    <row r="43" spans="2:6" ht="12.75" customHeight="1">
      <c r="B43" s="10" t="s">
        <v>27</v>
      </c>
      <c r="C43" s="10"/>
      <c r="D43" s="20">
        <v>4800</v>
      </c>
      <c r="E43" s="6"/>
      <c r="F43" s="6">
        <f t="shared" si="0"/>
        <v>4800</v>
      </c>
    </row>
    <row r="44" spans="2:6" ht="12.75" customHeight="1">
      <c r="B44" s="10" t="s">
        <v>28</v>
      </c>
      <c r="C44" s="10"/>
      <c r="D44" s="20">
        <v>1600</v>
      </c>
      <c r="E44" s="6"/>
      <c r="F44" s="6">
        <f t="shared" si="0"/>
        <v>1600</v>
      </c>
    </row>
    <row r="45" spans="2:6" ht="12">
      <c r="B45" s="11" t="s">
        <v>43</v>
      </c>
      <c r="C45" s="11"/>
      <c r="D45" s="21">
        <f>D23-D24</f>
        <v>64854.310000000056</v>
      </c>
      <c r="E45" s="6">
        <f>E22-(E24+E31+E35+E36+E40+E41+E42)</f>
        <v>0</v>
      </c>
      <c r="F45" s="6">
        <f t="shared" si="0"/>
        <v>64854.310000000056</v>
      </c>
    </row>
    <row r="46" spans="2:6" ht="12">
      <c r="B46" s="11" t="s">
        <v>47</v>
      </c>
      <c r="C46" s="11">
        <f>'1 квартал '!D46</f>
        <v>-154039.89999999997</v>
      </c>
      <c r="D46" s="20">
        <f>D45+C46</f>
        <v>-89185.589999999909</v>
      </c>
      <c r="E46" s="6"/>
      <c r="F46" s="6">
        <f t="shared" si="0"/>
        <v>-89185.589999999909</v>
      </c>
    </row>
    <row r="47" spans="2:6" ht="12">
      <c r="B47" s="11" t="s">
        <v>30</v>
      </c>
      <c r="C47" s="11">
        <f>'1 квартал '!D47</f>
        <v>92376.059999999983</v>
      </c>
      <c r="D47" s="20">
        <f>D16-D18+C47</f>
        <v>96085.51</v>
      </c>
      <c r="E47" s="6"/>
      <c r="F47" s="6">
        <f t="shared" si="0"/>
        <v>96085.51</v>
      </c>
    </row>
    <row r="48" spans="2:6" ht="12">
      <c r="B48" s="11" t="s">
        <v>32</v>
      </c>
      <c r="C48" s="11">
        <f>'1 квартал '!D48</f>
        <v>38841.760000000002</v>
      </c>
      <c r="D48" s="20">
        <v>22853.77</v>
      </c>
      <c r="E48" s="6"/>
      <c r="F48" s="6">
        <f t="shared" si="0"/>
        <v>22853.77</v>
      </c>
    </row>
    <row r="49" spans="2:6" ht="83.25" customHeight="1">
      <c r="B49" s="17" t="s">
        <v>25</v>
      </c>
      <c r="C49" s="17"/>
      <c r="D49" s="22"/>
      <c r="E49" s="37"/>
      <c r="F49" s="38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2018-09-25T12:10:03Z</dcterms:modified>
</cp:coreProperties>
</file>