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C43" i="1"/>
  <c r="E43" s="1"/>
  <c r="B43"/>
  <c r="B42"/>
  <c r="B41"/>
  <c r="E38"/>
  <c r="C38"/>
  <c r="E37"/>
  <c r="C37"/>
  <c r="E36"/>
  <c r="C36"/>
  <c r="E35"/>
  <c r="C35"/>
  <c r="E34"/>
  <c r="C34"/>
  <c r="E33"/>
  <c r="C33"/>
  <c r="E31"/>
  <c r="C31"/>
  <c r="E30"/>
  <c r="C30"/>
  <c r="E29"/>
  <c r="C29"/>
  <c r="E28"/>
  <c r="C28"/>
  <c r="C27" s="1"/>
  <c r="E27" s="1"/>
  <c r="C26"/>
  <c r="C25"/>
  <c r="C24"/>
  <c r="C23" s="1"/>
  <c r="E23" s="1"/>
  <c r="C22"/>
  <c r="E22" s="1"/>
  <c r="E21"/>
  <c r="E20"/>
  <c r="C20"/>
  <c r="E19"/>
  <c r="C19"/>
  <c r="E18"/>
  <c r="C18"/>
  <c r="C17" s="1"/>
  <c r="E17" s="1"/>
  <c r="E15"/>
  <c r="C15"/>
  <c r="C14"/>
  <c r="C13"/>
  <c r="C16" s="1"/>
  <c r="C12"/>
  <c r="C42" s="1"/>
  <c r="E42" s="1"/>
  <c r="C40" l="1"/>
  <c r="E16"/>
  <c r="E12"/>
  <c r="E13"/>
  <c r="C41" l="1"/>
  <c r="E41" s="1"/>
  <c r="E40"/>
</calcChain>
</file>

<file path=xl/sharedStrings.xml><?xml version="1.0" encoding="utf-8"?>
<sst xmlns="http://schemas.openxmlformats.org/spreadsheetml/2006/main" count="44" uniqueCount="44">
  <si>
    <t>Отчет
Управляющей ООО "Управляющая компания Уютный Дом"
о выполненых работах и предоставленных услугах по многоквартирному дому по адресу: г. Брянск,
пер.Горького, № 4  за  2019 год</t>
  </si>
  <si>
    <t>Наименование</t>
  </si>
  <si>
    <t>Обслуживаемый объем</t>
  </si>
  <si>
    <t>Общая площадь, м2</t>
  </si>
  <si>
    <t>Общая площадь нежилых, м2</t>
  </si>
  <si>
    <t>Площадь лестничных клеток, м2</t>
  </si>
  <si>
    <t>Площадь придомовой территории, м2</t>
  </si>
  <si>
    <t>Количество проживающих в доме человек</t>
  </si>
  <si>
    <t>Тариф за содержание и текущий ремонт помещения  - рублей в месяц</t>
  </si>
  <si>
    <t>19,11; 22,77</t>
  </si>
  <si>
    <t>Содержание
 и текущий 
ремонт, руб</t>
  </si>
  <si>
    <t>Капитальный
 ремонт, руб.</t>
  </si>
  <si>
    <t>Всего, руб.</t>
  </si>
  <si>
    <t>Начислено по ст. "содержание и текущий ремонт"</t>
  </si>
  <si>
    <t xml:space="preserve">Оплачено собственниками 
</t>
  </si>
  <si>
    <t>Получено доходов от использования общ. имущ-ва</t>
  </si>
  <si>
    <t>Получено доходов от повыш. К-тов</t>
  </si>
  <si>
    <t>ИТОГО ДОХОДОВ</t>
  </si>
  <si>
    <t>Затраты - всего, в том числе:</t>
  </si>
  <si>
    <t>Содержание и ТО лифтов</t>
  </si>
  <si>
    <t>Страховка лифтов</t>
  </si>
  <si>
    <t>Освидетельствование лифтов</t>
  </si>
  <si>
    <t>Вывоз и утилизация ТБО</t>
  </si>
  <si>
    <t>ТО газ.сетей</t>
  </si>
  <si>
    <r>
      <t xml:space="preserve">Затраты на санитарное содержание мест общего пользования и придомовой территории дома </t>
    </r>
    <r>
      <rPr>
        <sz val="10"/>
        <color theme="1"/>
        <rFont val="Times New Roman"/>
        <family val="1"/>
        <charset val="204"/>
      </rPr>
      <t>(с отчислениями и соцслужбы)</t>
    </r>
    <r>
      <rPr>
        <b/>
        <sz val="10"/>
        <color theme="1"/>
        <rFont val="Times New Roman"/>
        <family val="1"/>
        <charset val="204"/>
      </rPr>
      <t xml:space="preserve"> всего, в т.ч.</t>
    </r>
  </si>
  <si>
    <t>Затраты на содержание дворника (с отчислениями на соцнужды)</t>
  </si>
  <si>
    <t>Затраты на содержание рабочего мусоропровода (с отчислениями на соцнужды)</t>
  </si>
  <si>
    <t>Затраты на содержание уборщицы (с отчислениями на соцнужды)</t>
  </si>
  <si>
    <t>Затраты на работы по текущ.ремонту, в т.ч.</t>
  </si>
  <si>
    <t>Затраты на приобретение материалов</t>
  </si>
  <si>
    <t>Затраты на заработную платы рабочим  текущего  ремонта (с отчислениями на  соцнужды)</t>
  </si>
  <si>
    <t>Прочие затраты по  договорам подряда</t>
  </si>
  <si>
    <t>Услуги РИРЦ</t>
  </si>
  <si>
    <t>Общеэксплуатац. Расходы</t>
  </si>
  <si>
    <t>Налог по УСН</t>
  </si>
  <si>
    <t>Аварийные работы</t>
  </si>
  <si>
    <t xml:space="preserve">Расходы на управление </t>
  </si>
  <si>
    <t>Юридические расходы</t>
  </si>
  <si>
    <t>Транспортные расходы</t>
  </si>
  <si>
    <t>Остаток неиспользованных средств за 2019г.</t>
  </si>
  <si>
    <t>Остаток неиспользованных средств на 01.01.2020г.</t>
  </si>
  <si>
    <t>Задолженность по оплате за содержание</t>
  </si>
  <si>
    <t>Задолженность по оплате за коммун.услуги</t>
  </si>
  <si>
    <t xml:space="preserve">Управляющая организация:
ООО "УК Уютный Дом"
Генеральный директор
___________ В.Е. Скачкова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</si>
</sst>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3" fillId="0" borderId="6" xfId="0" applyFont="1" applyBorder="1" applyAlignment="1"/>
    <xf numFmtId="0" fontId="3" fillId="0" borderId="7" xfId="0" applyFont="1" applyBorder="1" applyAlignment="1"/>
    <xf numFmtId="0" fontId="3" fillId="0" borderId="8" xfId="0" applyFont="1" applyBorder="1" applyAlignment="1"/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9" xfId="0" applyFont="1" applyBorder="1" applyAlignment="1"/>
    <xf numFmtId="0" fontId="3" fillId="0" borderId="10" xfId="0" applyFont="1" applyBorder="1" applyAlignment="1"/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/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wrapText="1"/>
    </xf>
    <xf numFmtId="0" fontId="3" fillId="0" borderId="16" xfId="0" applyFont="1" applyBorder="1" applyAlignment="1"/>
    <xf numFmtId="0" fontId="3" fillId="0" borderId="9" xfId="0" applyFont="1" applyBorder="1" applyAlignment="1"/>
    <xf numFmtId="0" fontId="4" fillId="0" borderId="9" xfId="0" applyFont="1" applyBorder="1" applyAlignment="1">
      <alignment horizontal="center" vertical="center"/>
    </xf>
    <xf numFmtId="0" fontId="4" fillId="0" borderId="17" xfId="0" applyFont="1" applyBorder="1" applyAlignment="1">
      <alignment vertical="top" wrapText="1"/>
    </xf>
    <xf numFmtId="0" fontId="4" fillId="0" borderId="8" xfId="0" applyFont="1" applyBorder="1" applyAlignment="1">
      <alignment horizontal="center" vertical="center"/>
    </xf>
    <xf numFmtId="0" fontId="4" fillId="0" borderId="17" xfId="0" applyFont="1" applyBorder="1" applyAlignment="1">
      <alignment vertical="center" wrapText="1"/>
    </xf>
    <xf numFmtId="2" fontId="3" fillId="0" borderId="17" xfId="0" applyNumberFormat="1" applyFont="1" applyBorder="1"/>
    <xf numFmtId="0" fontId="3" fillId="0" borderId="17" xfId="0" applyFont="1" applyBorder="1"/>
    <xf numFmtId="0" fontId="5" fillId="0" borderId="17" xfId="0" applyFont="1" applyBorder="1" applyAlignment="1">
      <alignment vertical="center" wrapText="1"/>
    </xf>
    <xf numFmtId="2" fontId="4" fillId="0" borderId="17" xfId="0" applyNumberFormat="1" applyFont="1" applyBorder="1"/>
    <xf numFmtId="0" fontId="4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vertical="center" wrapText="1"/>
    </xf>
    <xf numFmtId="4" fontId="4" fillId="0" borderId="17" xfId="0" applyNumberFormat="1" applyFont="1" applyBorder="1"/>
    <xf numFmtId="4" fontId="4" fillId="0" borderId="17" xfId="0" applyNumberFormat="1" applyFont="1" applyBorder="1" applyAlignment="1">
      <alignment vertical="center"/>
    </xf>
    <xf numFmtId="4" fontId="3" fillId="0" borderId="17" xfId="0" applyNumberFormat="1" applyFont="1" applyBorder="1"/>
    <xf numFmtId="0" fontId="6" fillId="0" borderId="0" xfId="0" applyFont="1" applyAlignment="1">
      <alignment vertical="center" wrapText="1"/>
    </xf>
    <xf numFmtId="0" fontId="7" fillId="0" borderId="0" xfId="0" applyFont="1"/>
    <xf numFmtId="0" fontId="7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90;&#1095;&#1077;&#1090;&#1099;%20&#1073;&#1091;&#1093;&#1075;&#1072;&#1083;&#1090;&#1077;&#1088;&#1080;&#1080;%204%20&#1082;&#1074;&#1072;&#1088;&#1090;&#1072;&#1083;%20&#1080;%202019/&#1054;&#1090;&#1095;&#1077;&#1090;-10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квартал"/>
      <sheetName val="2 квартал "/>
      <sheetName val="3 квартал"/>
      <sheetName val="4 квартал"/>
      <sheetName val="2019"/>
    </sheetNames>
    <sheetDataSet>
      <sheetData sheetId="0">
        <row r="12">
          <cell r="C12">
            <v>382352.55</v>
          </cell>
        </row>
        <row r="13">
          <cell r="C13">
            <v>359669.01</v>
          </cell>
        </row>
        <row r="14">
          <cell r="C14">
            <v>1425</v>
          </cell>
        </row>
        <row r="15">
          <cell r="C15">
            <v>8832</v>
          </cell>
        </row>
        <row r="18">
          <cell r="C18">
            <v>47625.66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29946</v>
          </cell>
        </row>
        <row r="25">
          <cell r="C25">
            <v>27342</v>
          </cell>
        </row>
        <row r="26">
          <cell r="C26">
            <v>35154</v>
          </cell>
        </row>
        <row r="28">
          <cell r="C28">
            <v>158618.57999999999</v>
          </cell>
        </row>
        <row r="29">
          <cell r="C29">
            <v>47606.43</v>
          </cell>
        </row>
        <row r="30">
          <cell r="C30">
            <v>5000</v>
          </cell>
        </row>
        <row r="31">
          <cell r="C31">
            <v>13894.99</v>
          </cell>
        </row>
        <row r="33">
          <cell r="C33">
            <v>3986.82</v>
          </cell>
        </row>
        <row r="34">
          <cell r="C34">
            <v>2543.54</v>
          </cell>
        </row>
        <row r="35">
          <cell r="C35">
            <v>1841.6</v>
          </cell>
        </row>
        <row r="36">
          <cell r="C36">
            <v>76470.509999999995</v>
          </cell>
        </row>
        <row r="37">
          <cell r="C37">
            <v>3000</v>
          </cell>
        </row>
        <row r="38">
          <cell r="C38">
            <v>850</v>
          </cell>
        </row>
        <row r="41">
          <cell r="B41">
            <v>-360537.43</v>
          </cell>
        </row>
        <row r="42">
          <cell r="B42">
            <v>10762.68</v>
          </cell>
        </row>
      </sheetData>
      <sheetData sheetId="1">
        <row r="12">
          <cell r="C12">
            <v>381072.24</v>
          </cell>
        </row>
        <row r="13">
          <cell r="C13">
            <v>364317.97</v>
          </cell>
        </row>
        <row r="14">
          <cell r="C14">
            <v>1290</v>
          </cell>
        </row>
        <row r="15">
          <cell r="C15">
            <v>0</v>
          </cell>
        </row>
        <row r="18">
          <cell r="C18">
            <v>47625.66</v>
          </cell>
        </row>
        <row r="19">
          <cell r="C19">
            <v>0</v>
          </cell>
        </row>
        <row r="20">
          <cell r="C20">
            <v>0</v>
          </cell>
        </row>
        <row r="24">
          <cell r="C24">
            <v>27342</v>
          </cell>
        </row>
        <row r="25">
          <cell r="C25">
            <v>27342</v>
          </cell>
        </row>
        <row r="26">
          <cell r="C26">
            <v>40330.44</v>
          </cell>
        </row>
        <row r="28">
          <cell r="C28">
            <v>67515.05</v>
          </cell>
        </row>
        <row r="29">
          <cell r="C29">
            <v>59011.05</v>
          </cell>
        </row>
        <row r="30">
          <cell r="C30">
            <v>199200</v>
          </cell>
        </row>
        <row r="31">
          <cell r="C31">
            <v>13860.02</v>
          </cell>
        </row>
        <row r="33">
          <cell r="C33">
            <v>7742.07</v>
          </cell>
        </row>
        <row r="35">
          <cell r="C35">
            <v>0</v>
          </cell>
        </row>
        <row r="36">
          <cell r="C36">
            <v>76214.45</v>
          </cell>
        </row>
        <row r="37">
          <cell r="C37">
            <v>2900</v>
          </cell>
        </row>
        <row r="38">
          <cell r="C38">
            <v>800</v>
          </cell>
        </row>
      </sheetData>
      <sheetData sheetId="2">
        <row r="12">
          <cell r="C12">
            <v>381079.08</v>
          </cell>
        </row>
        <row r="13">
          <cell r="C13">
            <v>396091.76</v>
          </cell>
        </row>
        <row r="14">
          <cell r="C14">
            <v>3159</v>
          </cell>
        </row>
        <row r="15">
          <cell r="C15">
            <v>1299.93</v>
          </cell>
        </row>
        <row r="18">
          <cell r="C18">
            <v>47625.66</v>
          </cell>
        </row>
        <row r="19">
          <cell r="C19">
            <v>0</v>
          </cell>
        </row>
        <row r="20">
          <cell r="C20">
            <v>0</v>
          </cell>
        </row>
        <row r="22">
          <cell r="C22">
            <v>14393.8</v>
          </cell>
        </row>
        <row r="24">
          <cell r="C24">
            <v>32044.62</v>
          </cell>
        </row>
        <row r="25">
          <cell r="C25">
            <v>27342</v>
          </cell>
        </row>
        <row r="26">
          <cell r="C26">
            <v>35154</v>
          </cell>
        </row>
        <row r="28">
          <cell r="C28">
            <v>47829.34</v>
          </cell>
        </row>
        <row r="29">
          <cell r="C29">
            <v>52120.71</v>
          </cell>
        </row>
        <row r="30">
          <cell r="C30">
            <v>70860</v>
          </cell>
        </row>
        <row r="31">
          <cell r="C31">
            <v>14674.09</v>
          </cell>
        </row>
        <row r="33">
          <cell r="C33">
            <v>5788.8600000000006</v>
          </cell>
        </row>
        <row r="35">
          <cell r="C35">
            <v>2929</v>
          </cell>
        </row>
        <row r="36">
          <cell r="C36">
            <v>76215.820000000007</v>
          </cell>
        </row>
        <row r="37">
          <cell r="C37">
            <v>2900</v>
          </cell>
        </row>
        <row r="38">
          <cell r="C38">
            <v>850</v>
          </cell>
        </row>
      </sheetData>
      <sheetData sheetId="3">
        <row r="12">
          <cell r="C12">
            <v>381079.06</v>
          </cell>
        </row>
        <row r="13">
          <cell r="C13">
            <v>378129.38</v>
          </cell>
        </row>
        <row r="14">
          <cell r="C14">
            <v>1878.33</v>
          </cell>
        </row>
        <row r="15">
          <cell r="C15">
            <v>398.86</v>
          </cell>
        </row>
        <row r="18">
          <cell r="C18">
            <v>47625.66</v>
          </cell>
        </row>
        <row r="19">
          <cell r="C19">
            <v>582</v>
          </cell>
        </row>
        <row r="20">
          <cell r="C20">
            <v>4332</v>
          </cell>
        </row>
        <row r="22">
          <cell r="C22">
            <v>0</v>
          </cell>
        </row>
        <row r="24">
          <cell r="C24">
            <v>27342</v>
          </cell>
        </row>
        <row r="25">
          <cell r="C25">
            <v>27342</v>
          </cell>
        </row>
        <row r="26">
          <cell r="C26">
            <v>35154</v>
          </cell>
        </row>
        <row r="28">
          <cell r="C28">
            <v>4981.37</v>
          </cell>
        </row>
        <row r="29">
          <cell r="C29">
            <v>49964.2</v>
          </cell>
        </row>
        <row r="30">
          <cell r="C30">
            <v>0</v>
          </cell>
        </row>
        <row r="31">
          <cell r="C31">
            <v>14202.96</v>
          </cell>
        </row>
        <row r="33">
          <cell r="C33">
            <v>12069.869999999999</v>
          </cell>
        </row>
        <row r="35">
          <cell r="C35">
            <v>3124.8</v>
          </cell>
        </row>
        <row r="36">
          <cell r="C36">
            <v>76215.81</v>
          </cell>
        </row>
        <row r="37">
          <cell r="C37">
            <v>2900</v>
          </cell>
        </row>
        <row r="38">
          <cell r="C38">
            <v>850</v>
          </cell>
        </row>
        <row r="41">
          <cell r="C41">
            <v>-605223.63</v>
          </cell>
        </row>
        <row r="42">
          <cell r="C42">
            <v>38137.49</v>
          </cell>
        </row>
        <row r="43">
          <cell r="C43">
            <v>13828.55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4"/>
  <sheetViews>
    <sheetView tabSelected="1" workbookViewId="0">
      <selection sqref="A1:XFD1048576"/>
    </sheetView>
  </sheetViews>
  <sheetFormatPr defaultRowHeight="15"/>
  <cols>
    <col min="1" max="1" width="46.85546875" customWidth="1"/>
    <col min="2" max="3" width="11.85546875" customWidth="1"/>
    <col min="4" max="4" width="13.85546875" customWidth="1"/>
    <col min="5" max="5" width="11.85546875" customWidth="1"/>
  </cols>
  <sheetData>
    <row r="1" spans="1:5" ht="51.75" customHeight="1">
      <c r="A1" s="1" t="s">
        <v>0</v>
      </c>
      <c r="B1" s="1"/>
      <c r="C1" s="2"/>
      <c r="D1" s="2"/>
      <c r="E1" s="2"/>
    </row>
    <row r="2" spans="1:5" ht="5.25" customHeight="1" thickBot="1">
      <c r="A2" s="3"/>
      <c r="B2" s="3"/>
      <c r="C2" s="3"/>
      <c r="D2" s="3"/>
      <c r="E2" s="3"/>
    </row>
    <row r="3" spans="1:5">
      <c r="A3" s="4" t="s">
        <v>1</v>
      </c>
      <c r="B3" s="5"/>
      <c r="C3" s="6"/>
      <c r="D3" s="7" t="s">
        <v>2</v>
      </c>
      <c r="E3" s="8"/>
    </row>
    <row r="4" spans="1:5" ht="12.75" customHeight="1">
      <c r="A4" s="9" t="s">
        <v>3</v>
      </c>
      <c r="B4" s="10"/>
      <c r="C4" s="11"/>
      <c r="D4" s="12">
        <v>5721.32</v>
      </c>
      <c r="E4" s="13"/>
    </row>
    <row r="5" spans="1:5" ht="12.75" customHeight="1">
      <c r="A5" s="9" t="s">
        <v>4</v>
      </c>
      <c r="B5" s="10"/>
      <c r="C5" s="11"/>
      <c r="D5" s="12">
        <v>0</v>
      </c>
      <c r="E5" s="13"/>
    </row>
    <row r="6" spans="1:5" ht="12" customHeight="1">
      <c r="A6" s="9" t="s">
        <v>5</v>
      </c>
      <c r="B6" s="10"/>
      <c r="C6" s="11"/>
      <c r="D6" s="12">
        <v>355.5</v>
      </c>
      <c r="E6" s="13"/>
    </row>
    <row r="7" spans="1:5" ht="13.5" customHeight="1">
      <c r="A7" s="9" t="s">
        <v>6</v>
      </c>
      <c r="B7" s="10"/>
      <c r="C7" s="11"/>
      <c r="D7" s="14"/>
      <c r="E7" s="15"/>
    </row>
    <row r="8" spans="1:5" ht="12.75" customHeight="1">
      <c r="A8" s="9" t="s">
        <v>7</v>
      </c>
      <c r="B8" s="10"/>
      <c r="C8" s="11"/>
      <c r="D8" s="12">
        <v>170</v>
      </c>
      <c r="E8" s="13"/>
    </row>
    <row r="9" spans="1:5" ht="15.75" customHeight="1" thickBot="1">
      <c r="A9" s="16" t="s">
        <v>8</v>
      </c>
      <c r="B9" s="17"/>
      <c r="C9" s="18"/>
      <c r="D9" s="19" t="s">
        <v>9</v>
      </c>
      <c r="E9" s="20"/>
    </row>
    <row r="10" spans="1:5" ht="8.25" customHeight="1">
      <c r="A10" s="21"/>
      <c r="B10" s="21"/>
      <c r="C10" s="22"/>
      <c r="D10" s="22"/>
      <c r="E10" s="22"/>
    </row>
    <row r="11" spans="1:5" ht="39" customHeight="1">
      <c r="A11" s="23"/>
      <c r="B11" s="24"/>
      <c r="C11" s="25" t="s">
        <v>10</v>
      </c>
      <c r="D11" s="25" t="s">
        <v>11</v>
      </c>
      <c r="E11" s="26" t="s">
        <v>12</v>
      </c>
    </row>
    <row r="12" spans="1:5" ht="18.75" customHeight="1">
      <c r="A12" s="27" t="s">
        <v>13</v>
      </c>
      <c r="B12" s="27"/>
      <c r="C12" s="28">
        <f>'[1]1 квартал'!C12+'[1]2 квартал '!C12+'[1]3 квартал'!C12+'[1]4 квартал'!C12</f>
        <v>1525582.9300000002</v>
      </c>
      <c r="D12" s="29"/>
      <c r="E12" s="29">
        <f>C12+D12</f>
        <v>1525582.9300000002</v>
      </c>
    </row>
    <row r="13" spans="1:5" ht="15.75" customHeight="1">
      <c r="A13" s="27" t="s">
        <v>14</v>
      </c>
      <c r="B13" s="27"/>
      <c r="C13" s="28">
        <f>'[1]1 квартал'!C13+'[1]2 квартал '!C13+'[1]3 квартал'!C13+'[1]4 квартал'!C13</f>
        <v>1498208.12</v>
      </c>
      <c r="D13" s="29"/>
      <c r="E13" s="29">
        <f t="shared" ref="E13:E43" si="0">C13+D13</f>
        <v>1498208.12</v>
      </c>
    </row>
    <row r="14" spans="1:5">
      <c r="A14" s="27" t="s">
        <v>15</v>
      </c>
      <c r="B14" s="30"/>
      <c r="C14" s="29">
        <f>'[1]1 квартал'!C14+'[1]2 квартал '!C14+'[1]3 квартал'!C14+'[1]4 квартал'!C14</f>
        <v>7752.33</v>
      </c>
      <c r="D14" s="29"/>
      <c r="E14" s="29"/>
    </row>
    <row r="15" spans="1:5">
      <c r="A15" s="27" t="s">
        <v>16</v>
      </c>
      <c r="B15" s="30"/>
      <c r="C15" s="28">
        <f>'[1]1 квартал'!C15+'[1]2 квартал '!C15+'[1]3 квартал'!C15+'[1]4 квартал'!C15</f>
        <v>10530.79</v>
      </c>
      <c r="D15" s="29"/>
      <c r="E15" s="29">
        <f t="shared" si="0"/>
        <v>10530.79</v>
      </c>
    </row>
    <row r="16" spans="1:5">
      <c r="A16" s="30" t="s">
        <v>17</v>
      </c>
      <c r="B16" s="30"/>
      <c r="C16" s="31">
        <f>C13+C14+C15</f>
        <v>1516491.2400000002</v>
      </c>
      <c r="D16" s="29"/>
      <c r="E16" s="29">
        <f t="shared" si="0"/>
        <v>1516491.2400000002</v>
      </c>
    </row>
    <row r="17" spans="1:5">
      <c r="A17" s="32" t="s">
        <v>18</v>
      </c>
      <c r="B17" s="32"/>
      <c r="C17" s="31">
        <f>C18+C19+C20+C21+C22+C23+C27+C31+C32+C33+C34+C35+C36+C37+C38+C39</f>
        <v>1761177.44</v>
      </c>
      <c r="D17" s="29"/>
      <c r="E17" s="29">
        <f t="shared" si="0"/>
        <v>1761177.44</v>
      </c>
    </row>
    <row r="18" spans="1:5" ht="26.25" customHeight="1">
      <c r="A18" s="33" t="s">
        <v>19</v>
      </c>
      <c r="B18" s="33"/>
      <c r="C18" s="28">
        <f>'[1]1 квартал'!C18+'[1]2 квартал '!C18+'[1]3 квартал'!C18+'[1]4 квартал'!C18</f>
        <v>190502.64</v>
      </c>
      <c r="D18" s="29"/>
      <c r="E18" s="29">
        <f t="shared" si="0"/>
        <v>190502.64</v>
      </c>
    </row>
    <row r="19" spans="1:5">
      <c r="A19" s="33" t="s">
        <v>20</v>
      </c>
      <c r="B19" s="33"/>
      <c r="C19" s="28">
        <f>'[1]1 квартал'!C19+'[1]2 квартал '!C19+'[1]3 квартал'!C19+'[1]4 квартал'!C19</f>
        <v>582</v>
      </c>
      <c r="D19" s="29"/>
      <c r="E19" s="29">
        <f t="shared" si="0"/>
        <v>582</v>
      </c>
    </row>
    <row r="20" spans="1:5">
      <c r="A20" s="33" t="s">
        <v>21</v>
      </c>
      <c r="B20" s="33"/>
      <c r="C20" s="28">
        <f>'[1]1 квартал'!C20+'[1]2 квартал '!C20+'[1]3 квартал'!C20+'[1]4 квартал'!C20</f>
        <v>4332</v>
      </c>
      <c r="D20" s="29"/>
      <c r="E20" s="29">
        <f t="shared" si="0"/>
        <v>4332</v>
      </c>
    </row>
    <row r="21" spans="1:5" hidden="1">
      <c r="A21" s="33" t="s">
        <v>22</v>
      </c>
      <c r="B21" s="33"/>
      <c r="C21" s="28"/>
      <c r="D21" s="29"/>
      <c r="E21" s="29">
        <f t="shared" si="0"/>
        <v>0</v>
      </c>
    </row>
    <row r="22" spans="1:5">
      <c r="A22" s="33" t="s">
        <v>23</v>
      </c>
      <c r="B22" s="33"/>
      <c r="C22" s="28">
        <f>'[1]3 квартал'!C22+'[1]4 квартал'!C22</f>
        <v>14393.8</v>
      </c>
      <c r="D22" s="29"/>
      <c r="E22" s="29">
        <f t="shared" si="0"/>
        <v>14393.8</v>
      </c>
    </row>
    <row r="23" spans="1:5" ht="38.25">
      <c r="A23" s="27" t="s">
        <v>24</v>
      </c>
      <c r="B23" s="27"/>
      <c r="C23" s="31">
        <f>C24+C26+C25</f>
        <v>371835.06</v>
      </c>
      <c r="D23" s="29"/>
      <c r="E23" s="29">
        <f t="shared" si="0"/>
        <v>371835.06</v>
      </c>
    </row>
    <row r="24" spans="1:5" ht="25.5">
      <c r="A24" s="34" t="s">
        <v>25</v>
      </c>
      <c r="B24" s="27"/>
      <c r="C24" s="28">
        <f>'[1]1 квартал'!C24+'[1]2 квартал '!C24+'[1]3 квартал'!C24+'[1]4 квартал'!C24</f>
        <v>116674.62</v>
      </c>
      <c r="D24" s="29"/>
      <c r="E24" s="29"/>
    </row>
    <row r="25" spans="1:5" ht="25.5">
      <c r="A25" s="34" t="s">
        <v>26</v>
      </c>
      <c r="B25" s="27"/>
      <c r="C25" s="28">
        <f>'[1]1 квартал'!C25+'[1]2 квартал '!C25+'[1]3 квартал'!C25+'[1]4 квартал'!C25</f>
        <v>109368</v>
      </c>
      <c r="D25" s="29"/>
      <c r="E25" s="29"/>
    </row>
    <row r="26" spans="1:5" ht="25.5">
      <c r="A26" s="34" t="s">
        <v>27</v>
      </c>
      <c r="B26" s="27"/>
      <c r="C26" s="28">
        <f>'[1]1 квартал'!C26+'[1]2 квартал '!C26+'[1]3 квартал'!C26+'[1]4 квартал'!C26</f>
        <v>145792.44</v>
      </c>
      <c r="D26" s="29"/>
      <c r="E26" s="29"/>
    </row>
    <row r="27" spans="1:5">
      <c r="A27" s="32" t="s">
        <v>28</v>
      </c>
      <c r="B27" s="32"/>
      <c r="C27" s="31">
        <f>C28+C29+C30</f>
        <v>762706.73</v>
      </c>
      <c r="D27" s="29"/>
      <c r="E27" s="29">
        <f t="shared" si="0"/>
        <v>762706.73</v>
      </c>
    </row>
    <row r="28" spans="1:5" ht="16.5" customHeight="1">
      <c r="A28" s="33" t="s">
        <v>29</v>
      </c>
      <c r="B28" s="33"/>
      <c r="C28" s="28">
        <f>'[1]1 квартал'!C28+'[1]2 квартал '!C28+'[1]3 квартал'!C28+'[1]4 квартал'!C28</f>
        <v>278944.33999999997</v>
      </c>
      <c r="D28" s="29"/>
      <c r="E28" s="29">
        <f t="shared" si="0"/>
        <v>278944.33999999997</v>
      </c>
    </row>
    <row r="29" spans="1:5" ht="24.75" customHeight="1">
      <c r="A29" s="34" t="s">
        <v>30</v>
      </c>
      <c r="B29" s="34"/>
      <c r="C29" s="28">
        <f>'[1]1 квартал'!C29+'[1]2 квартал '!C29+'[1]3 квартал'!C29+'[1]4 квартал'!C29</f>
        <v>208702.39</v>
      </c>
      <c r="D29" s="29"/>
      <c r="E29" s="29">
        <f t="shared" si="0"/>
        <v>208702.39</v>
      </c>
    </row>
    <row r="30" spans="1:5">
      <c r="A30" s="34" t="s">
        <v>31</v>
      </c>
      <c r="B30" s="34"/>
      <c r="C30" s="28">
        <f>'[1]1 квартал'!C30+'[1]2 квартал '!C30+'[1]3 квартал'!C30+'[1]4 квартал'!C30</f>
        <v>275060</v>
      </c>
      <c r="D30" s="29"/>
      <c r="E30" s="29">
        <f t="shared" si="0"/>
        <v>275060</v>
      </c>
    </row>
    <row r="31" spans="1:5">
      <c r="A31" s="32" t="s">
        <v>32</v>
      </c>
      <c r="B31" s="32"/>
      <c r="C31" s="28">
        <f>'[1]1 квартал'!C31+'[1]2 квартал '!C31+'[1]3 квартал'!C31+'[1]4 квартал'!C31</f>
        <v>56632.060000000005</v>
      </c>
      <c r="D31" s="29"/>
      <c r="E31" s="29">
        <f t="shared" si="0"/>
        <v>56632.060000000005</v>
      </c>
    </row>
    <row r="32" spans="1:5" hidden="1">
      <c r="A32" s="32"/>
      <c r="B32" s="32"/>
      <c r="C32" s="29"/>
      <c r="D32" s="29"/>
      <c r="E32" s="29"/>
    </row>
    <row r="33" spans="1:5">
      <c r="A33" s="32" t="s">
        <v>33</v>
      </c>
      <c r="B33" s="32"/>
      <c r="C33" s="28">
        <f>'[1]1 квартал'!C33+'[1]2 квартал '!C33+'[1]3 квартал'!C33+'[1]4 квартал'!C33</f>
        <v>29587.62</v>
      </c>
      <c r="D33" s="29"/>
      <c r="E33" s="29">
        <f t="shared" si="0"/>
        <v>29587.62</v>
      </c>
    </row>
    <row r="34" spans="1:5">
      <c r="A34" s="32" t="s">
        <v>34</v>
      </c>
      <c r="B34" s="32"/>
      <c r="C34" s="28">
        <f>'[1]1 квартал'!C34</f>
        <v>2543.54</v>
      </c>
      <c r="D34" s="29"/>
      <c r="E34" s="29">
        <f t="shared" si="0"/>
        <v>2543.54</v>
      </c>
    </row>
    <row r="35" spans="1:5">
      <c r="A35" s="32" t="s">
        <v>35</v>
      </c>
      <c r="B35" s="32"/>
      <c r="C35" s="28">
        <f>'[1]1 квартал'!C35+'[1]2 квартал '!C35+'[1]3 квартал'!C35+'[1]4 квартал'!C35</f>
        <v>7895.4000000000005</v>
      </c>
      <c r="D35" s="29"/>
      <c r="E35" s="29">
        <f t="shared" si="0"/>
        <v>7895.4000000000005</v>
      </c>
    </row>
    <row r="36" spans="1:5" ht="16.5" customHeight="1">
      <c r="A36" s="27" t="s">
        <v>36</v>
      </c>
      <c r="B36" s="27"/>
      <c r="C36" s="28">
        <f>'[1]1 квартал'!C36+'[1]2 квартал '!C36+'[1]3 квартал'!C36+'[1]4 квартал'!C36</f>
        <v>305116.58999999997</v>
      </c>
      <c r="D36" s="29"/>
      <c r="E36" s="29">
        <f t="shared" si="0"/>
        <v>305116.58999999997</v>
      </c>
    </row>
    <row r="37" spans="1:5" ht="16.5" customHeight="1">
      <c r="A37" s="27" t="s">
        <v>37</v>
      </c>
      <c r="B37" s="27"/>
      <c r="C37" s="28">
        <f>'[1]1 квартал'!C37+'[1]2 квартал '!C37+'[1]3 квартал'!C37+'[1]4 квартал'!C37</f>
        <v>11700</v>
      </c>
      <c r="D37" s="29"/>
      <c r="E37" s="29">
        <f t="shared" si="0"/>
        <v>11700</v>
      </c>
    </row>
    <row r="38" spans="1:5" ht="14.25" customHeight="1">
      <c r="A38" s="27" t="s">
        <v>38</v>
      </c>
      <c r="B38" s="27"/>
      <c r="C38" s="28">
        <f>'[1]1 квартал'!C38+'[1]2 квартал '!C38+'[1]3 квартал'!C38+'[1]4 квартал'!C38</f>
        <v>3350</v>
      </c>
      <c r="D38" s="29"/>
      <c r="E38" s="29">
        <f t="shared" si="0"/>
        <v>3350</v>
      </c>
    </row>
    <row r="39" spans="1:5" ht="15" hidden="1" customHeight="1">
      <c r="A39" s="27"/>
      <c r="B39" s="27"/>
      <c r="C39" s="29"/>
      <c r="D39" s="29"/>
      <c r="E39" s="29"/>
    </row>
    <row r="40" spans="1:5" ht="15" customHeight="1">
      <c r="A40" s="32" t="s">
        <v>39</v>
      </c>
      <c r="B40" s="32"/>
      <c r="C40" s="35">
        <f>C16-C17</f>
        <v>-244686.19999999972</v>
      </c>
      <c r="D40" s="29"/>
      <c r="E40" s="29">
        <f t="shared" si="0"/>
        <v>-244686.19999999972</v>
      </c>
    </row>
    <row r="41" spans="1:5" ht="15" customHeight="1">
      <c r="A41" s="32" t="s">
        <v>40</v>
      </c>
      <c r="B41" s="36">
        <f>'[1]4 квартал'!C41</f>
        <v>-605223.63</v>
      </c>
      <c r="C41" s="37">
        <f>C40+'[1]1 квартал'!B41</f>
        <v>-605223.62999999966</v>
      </c>
      <c r="D41" s="29"/>
      <c r="E41" s="29">
        <f t="shared" si="0"/>
        <v>-605223.62999999966</v>
      </c>
    </row>
    <row r="42" spans="1:5" ht="14.25" customHeight="1">
      <c r="A42" s="32" t="s">
        <v>41</v>
      </c>
      <c r="B42" s="36">
        <f>'[1]4 квартал'!C42</f>
        <v>38137.49</v>
      </c>
      <c r="C42" s="37">
        <f>C12-C13+'[1]1 квартал'!B42</f>
        <v>38137.490000000056</v>
      </c>
      <c r="D42" s="29"/>
      <c r="E42" s="29">
        <f t="shared" si="0"/>
        <v>38137.490000000056</v>
      </c>
    </row>
    <row r="43" spans="1:5" ht="19.5" customHeight="1">
      <c r="A43" s="32" t="s">
        <v>42</v>
      </c>
      <c r="B43" s="36">
        <f>'[1]4 квартал'!C43</f>
        <v>13828.55</v>
      </c>
      <c r="C43" s="37">
        <f>B43</f>
        <v>13828.55</v>
      </c>
      <c r="D43" s="29"/>
      <c r="E43" s="29">
        <f t="shared" si="0"/>
        <v>13828.55</v>
      </c>
    </row>
    <row r="44" spans="1:5" ht="83.25" customHeight="1">
      <c r="A44" s="38" t="s">
        <v>43</v>
      </c>
      <c r="B44" s="38"/>
      <c r="C44" s="39"/>
      <c r="D44" s="40"/>
      <c r="E44" s="40"/>
    </row>
  </sheetData>
  <mergeCells count="16">
    <mergeCell ref="A9:C9"/>
    <mergeCell ref="D9:E9"/>
    <mergeCell ref="D44:E44"/>
    <mergeCell ref="A6:C6"/>
    <mergeCell ref="D6:E6"/>
    <mergeCell ref="A7:C7"/>
    <mergeCell ref="D7:E7"/>
    <mergeCell ref="A8:C8"/>
    <mergeCell ref="D8:E8"/>
    <mergeCell ref="A1:E1"/>
    <mergeCell ref="A3:C3"/>
    <mergeCell ref="D3:E3"/>
    <mergeCell ref="A4:C4"/>
    <mergeCell ref="D4:E4"/>
    <mergeCell ref="A5:C5"/>
    <mergeCell ref="D5:E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Papik</dc:creator>
  <cp:lastModifiedBy>Papik</cp:lastModifiedBy>
  <dcterms:created xsi:type="dcterms:W3CDTF">2020-04-03T18:29:31Z</dcterms:created>
  <dcterms:modified xsi:type="dcterms:W3CDTF">2020-04-03T18:29:47Z</dcterms:modified>
</cp:coreProperties>
</file>