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1" state="hidden" r:id="rId1"/>
    <sheet name="2 квартал" sheetId="2" state="hidden" r:id="rId2"/>
    <sheet name="3 квартал " sheetId="3" r:id="rId3"/>
    <sheet name="4 квартал " sheetId="4" state="hidden" r:id="rId4"/>
    <sheet name="Итого 2018" sheetId="5" state="hidden" r:id="rId5"/>
  </sheets>
  <calcPr calcId="124519"/>
</workbook>
</file>

<file path=xl/calcChain.xml><?xml version="1.0" encoding="utf-8"?>
<calcChain xmlns="http://schemas.openxmlformats.org/spreadsheetml/2006/main">
  <c r="D44" i="3"/>
  <c r="D43"/>
  <c r="D38"/>
  <c r="D35"/>
  <c r="D33" i="2"/>
  <c r="D31"/>
  <c r="D44"/>
  <c r="D35" l="1"/>
  <c r="D32"/>
  <c r="D17" l="1"/>
  <c r="D16"/>
  <c r="D35" i="1" l="1"/>
  <c r="D44"/>
  <c r="D32" l="1"/>
  <c r="D16" l="1"/>
  <c r="D17" l="1"/>
  <c r="D36" i="5" l="1"/>
  <c r="D21" i="4"/>
  <c r="D44" i="5"/>
  <c r="F44" s="1"/>
  <c r="D45"/>
  <c r="F45" s="1"/>
  <c r="D32"/>
  <c r="F32" s="1"/>
  <c r="D33"/>
  <c r="F33" s="1"/>
  <c r="D34"/>
  <c r="F34" s="1"/>
  <c r="D35"/>
  <c r="F35" s="1"/>
  <c r="D37"/>
  <c r="F37" s="1"/>
  <c r="D38"/>
  <c r="F38" s="1"/>
  <c r="D39"/>
  <c r="F39" s="1"/>
  <c r="D40"/>
  <c r="F40" s="1"/>
  <c r="D41"/>
  <c r="F41" s="1"/>
  <c r="D31"/>
  <c r="F31" s="1"/>
  <c r="D29"/>
  <c r="F29" s="1"/>
  <c r="D28"/>
  <c r="F28" s="1"/>
  <c r="D23"/>
  <c r="F23" s="1"/>
  <c r="D24"/>
  <c r="F24" s="1"/>
  <c r="D25"/>
  <c r="F25" s="1"/>
  <c r="D26"/>
  <c r="F26" s="1"/>
  <c r="D27"/>
  <c r="F27" s="1"/>
  <c r="D22"/>
  <c r="F22" s="1"/>
  <c r="D17"/>
  <c r="F17" s="1"/>
  <c r="D18"/>
  <c r="D19"/>
  <c r="F19" s="1"/>
  <c r="D16"/>
  <c r="F16" s="1"/>
  <c r="C44"/>
  <c r="C45"/>
  <c r="C43"/>
  <c r="C44" i="4"/>
  <c r="C45"/>
  <c r="C43"/>
  <c r="C44" i="3"/>
  <c r="C45"/>
  <c r="C44" i="2"/>
  <c r="C45"/>
  <c r="E21" i="5"/>
  <c r="F45" i="4"/>
  <c r="F44"/>
  <c r="F43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F21"/>
  <c r="D20"/>
  <c r="D42" s="1"/>
  <c r="F42" s="1"/>
  <c r="F19"/>
  <c r="F18"/>
  <c r="F17"/>
  <c r="F16"/>
  <c r="F45" i="3"/>
  <c r="F44"/>
  <c r="F43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D20"/>
  <c r="F19"/>
  <c r="F18"/>
  <c r="F17"/>
  <c r="F16"/>
  <c r="F45" i="2"/>
  <c r="F44"/>
  <c r="F41"/>
  <c r="F40"/>
  <c r="F39"/>
  <c r="F38"/>
  <c r="F37"/>
  <c r="F35"/>
  <c r="F34"/>
  <c r="F33"/>
  <c r="F32"/>
  <c r="F31"/>
  <c r="D30"/>
  <c r="F30" s="1"/>
  <c r="F29"/>
  <c r="F28"/>
  <c r="F27"/>
  <c r="F26"/>
  <c r="F25"/>
  <c r="F24"/>
  <c r="F23"/>
  <c r="F22"/>
  <c r="E21"/>
  <c r="D20"/>
  <c r="F19"/>
  <c r="F18"/>
  <c r="F17"/>
  <c r="F16"/>
  <c r="F17" i="1"/>
  <c r="F18"/>
  <c r="F19"/>
  <c r="F22"/>
  <c r="F23"/>
  <c r="F24"/>
  <c r="F25"/>
  <c r="F26"/>
  <c r="F27"/>
  <c r="F28"/>
  <c r="F29"/>
  <c r="F31"/>
  <c r="F32"/>
  <c r="F33"/>
  <c r="F34"/>
  <c r="F35"/>
  <c r="F37"/>
  <c r="F38"/>
  <c r="F39"/>
  <c r="F40"/>
  <c r="F41"/>
  <c r="F44"/>
  <c r="F45"/>
  <c r="F16"/>
  <c r="D30"/>
  <c r="D21" s="1"/>
  <c r="F21" s="1"/>
  <c r="D20"/>
  <c r="E21"/>
  <c r="D21" i="3" l="1"/>
  <c r="F21" s="1"/>
  <c r="D21" i="2"/>
  <c r="F21" s="1"/>
  <c r="F30" i="1"/>
  <c r="D42"/>
  <c r="F20"/>
  <c r="D20" i="5"/>
  <c r="F20" s="1"/>
  <c r="D30"/>
  <c r="F30" s="1"/>
  <c r="F18"/>
  <c r="F20" i="4"/>
  <c r="F20" i="3"/>
  <c r="F20" i="2"/>
  <c r="D42" i="3" l="1"/>
  <c r="F42" s="1"/>
  <c r="D42" i="2"/>
  <c r="F42" i="1"/>
  <c r="D43"/>
  <c r="D21" i="5"/>
  <c r="F21" s="1"/>
  <c r="F42" i="2" l="1"/>
  <c r="D43"/>
  <c r="D43" i="5"/>
  <c r="F43" s="1"/>
  <c r="F43" i="1"/>
  <c r="C43" i="2"/>
  <c r="D42" i="5"/>
  <c r="F42" s="1"/>
  <c r="F43" i="2" l="1"/>
  <c r="C43" i="3"/>
</calcChain>
</file>

<file path=xl/sharedStrings.xml><?xml version="1.0" encoding="utf-8"?>
<sst xmlns="http://schemas.openxmlformats.org/spreadsheetml/2006/main" count="220" uniqueCount="59">
  <si>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</si>
  <si>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</si>
  <si>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</si>
  <si>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</si>
  <si>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</si>
  <si>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</si>
  <si>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</si>
  <si>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</si>
  <si>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</si>
  <si>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</si>
  <si>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</si>
  <si>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</si>
  <si>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</si>
  <si>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</si>
  <si>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</si>
  <si>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</si>
  <si>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</si>
  <si>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</si>
  <si>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</si>
  <si>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</si>
  <si>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</si>
  <si>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</si>
  <si>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</si>
  <si>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</si>
  <si>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</si>
  <si>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</si>
  <si>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</si>
  <si>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</si>
  <si>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</si>
  <si>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</si>
  <si>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</si>
  <si>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</si>
  <si>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Вознаграждение председателю совета дома</t>
  </si>
  <si>
    <t xml:space="preserve">Получено доходов от использования общего имущества </t>
  </si>
  <si>
    <t>Получено доходов от повыш. К-тов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</si>
  <si>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</si>
  <si>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</si>
  <si>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1 кв. 2018  год</t>
  </si>
  <si>
    <t>Всего за 2017 год</t>
  </si>
  <si>
    <t>Остаток неиспользованных средств за 1 кв.18г.</t>
  </si>
  <si>
    <t>ИТОГО ДОХОДОВ</t>
  </si>
  <si>
    <t>Остаток неиспользованных средств за 2 кв.18г.</t>
  </si>
  <si>
    <t>Остаток неиспользованных средств на 01.04.18г.</t>
  </si>
  <si>
    <t>Всего за 1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</si>
  <si>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2 кв. 2018  год</t>
  </si>
  <si>
    <t>Остаток неиспользованных средств за 3 кв.18г.</t>
  </si>
  <si>
    <t>Остаток неиспользованных средств на 01.07.18г.</t>
  </si>
  <si>
    <t>Всего за 2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</si>
  <si>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3 кв. 2018  года</t>
  </si>
  <si>
    <t>Остаток неиспользованных средств за 4 кв.18г.</t>
  </si>
  <si>
    <t>Остаток неиспользованных средств на 01.10.18г.</t>
  </si>
  <si>
    <t>Всего за 3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</si>
  <si>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4 кв. 2018  года</t>
  </si>
  <si>
    <t>Остаток неиспользованных средств за 2018г.</t>
  </si>
  <si>
    <t>Остаток неиспользованных средств на 01.01.19г.</t>
  </si>
  <si>
    <t>Всего за 4 кв. 2018 года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</si>
  <si>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Камозина, д. №  27  за 2018  год</t>
  </si>
  <si>
    <t>Налог УСН</t>
  </si>
  <si>
    <t>Общеэксплуатационные 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</si>
</sst>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opLeftCell="A19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2"/>
      <c r="G1" s="5"/>
      <c r="H1" s="5"/>
    </row>
    <row r="2" spans="2:9" ht="2.25" customHeight="1">
      <c r="B2" s="5"/>
      <c r="C2" s="5"/>
      <c r="D2" s="5"/>
      <c r="E2" s="5"/>
      <c r="F2" s="33"/>
      <c r="G2" s="5"/>
      <c r="H2" s="5"/>
      <c r="I2" s="5"/>
    </row>
    <row r="3" spans="2:9" ht="6.75" customHeight="1">
      <c r="B3" s="5"/>
      <c r="C3" s="5"/>
      <c r="D3" s="5"/>
      <c r="E3" s="5"/>
      <c r="F3" s="33"/>
      <c r="G3" s="5"/>
      <c r="H3" s="5"/>
      <c r="I3" s="5"/>
    </row>
    <row r="4" spans="2:9" ht="45" customHeight="1">
      <c r="B4" s="34" t="s">
        <v>37</v>
      </c>
      <c r="C4" s="34"/>
      <c r="D4" s="35"/>
      <c r="E4" s="35"/>
      <c r="F4" s="35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20" t="s">
        <v>28</v>
      </c>
      <c r="C7" s="21"/>
      <c r="D7" s="22"/>
      <c r="E7" s="25">
        <v>6643.9</v>
      </c>
      <c r="F7" s="26"/>
    </row>
    <row r="8" spans="2:9" ht="12">
      <c r="B8" s="20" t="s">
        <v>29</v>
      </c>
      <c r="C8" s="21"/>
      <c r="D8" s="22"/>
      <c r="E8" s="25">
        <v>210.9</v>
      </c>
      <c r="F8" s="26"/>
    </row>
    <row r="9" spans="2:9" ht="12">
      <c r="B9" s="20" t="s">
        <v>1</v>
      </c>
      <c r="C9" s="21"/>
      <c r="D9" s="22"/>
      <c r="E9" s="25">
        <v>980</v>
      </c>
      <c r="F9" s="26"/>
    </row>
    <row r="10" spans="2:9" ht="12">
      <c r="B10" s="20" t="s">
        <v>2</v>
      </c>
      <c r="C10" s="21"/>
      <c r="D10" s="22"/>
      <c r="E10" s="25">
        <v>4728</v>
      </c>
      <c r="F10" s="26"/>
    </row>
    <row r="11" spans="2:9" ht="12">
      <c r="B11" s="20" t="s">
        <v>18</v>
      </c>
      <c r="C11" s="21"/>
      <c r="D11" s="22"/>
      <c r="E11" s="25">
        <v>259</v>
      </c>
      <c r="F11" s="26"/>
    </row>
    <row r="12" spans="2:9" ht="25.5" customHeight="1" thickBot="1">
      <c r="B12" s="29" t="s">
        <v>3</v>
      </c>
      <c r="C12" s="30"/>
      <c r="D12" s="31"/>
      <c r="E12" s="27">
        <v>22.55</v>
      </c>
      <c r="F12" s="28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443323.28+11926.41</f>
        <v>455249.69</v>
      </c>
      <c r="E16" s="6"/>
      <c r="F16" s="6">
        <f>D16-E16</f>
        <v>455249.69</v>
      </c>
    </row>
    <row r="17" spans="2:6" ht="12">
      <c r="B17" s="11" t="s">
        <v>7</v>
      </c>
      <c r="C17" s="11"/>
      <c r="D17" s="6">
        <f>460370</f>
        <v>460370</v>
      </c>
      <c r="E17" s="6"/>
      <c r="F17" s="6">
        <f t="shared" ref="F17:F45" si="0">D17-E17</f>
        <v>460370</v>
      </c>
    </row>
    <row r="18" spans="2:6" ht="21">
      <c r="B18" s="14" t="s">
        <v>33</v>
      </c>
      <c r="C18" s="14"/>
      <c r="D18" s="6">
        <v>6800</v>
      </c>
      <c r="E18" s="6"/>
      <c r="F18" s="6">
        <f t="shared" si="0"/>
        <v>6800</v>
      </c>
    </row>
    <row r="19" spans="2:6">
      <c r="B19" s="14" t="s">
        <v>34</v>
      </c>
      <c r="C19" s="14"/>
      <c r="D19" s="6">
        <v>19669.02</v>
      </c>
      <c r="E19" s="6"/>
      <c r="F19" s="6">
        <f t="shared" si="0"/>
        <v>19669.02</v>
      </c>
    </row>
    <row r="20" spans="2:6">
      <c r="B20" s="14" t="s">
        <v>40</v>
      </c>
      <c r="C20" s="14"/>
      <c r="D20" s="16">
        <f>D17+D18+D19</f>
        <v>486839.02</v>
      </c>
      <c r="E20" s="6"/>
      <c r="F20" s="6">
        <f t="shared" si="0"/>
        <v>486839.02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409273.39999999997</v>
      </c>
      <c r="E21" s="6">
        <f>SUM(E22:E27)</f>
        <v>0</v>
      </c>
      <c r="F21" s="6">
        <f t="shared" si="0"/>
        <v>409273.39999999997</v>
      </c>
    </row>
    <row r="22" spans="2:6" ht="15.75" customHeight="1">
      <c r="B22" s="12" t="s">
        <v>9</v>
      </c>
      <c r="C22" s="12"/>
      <c r="D22" s="6">
        <v>55524</v>
      </c>
      <c r="E22" s="6"/>
      <c r="F22" s="6">
        <f t="shared" si="0"/>
        <v>55524</v>
      </c>
    </row>
    <row r="23" spans="2:6" ht="12">
      <c r="B23" s="12" t="s">
        <v>10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v>22444.65</v>
      </c>
      <c r="E25" s="6"/>
      <c r="F25" s="6">
        <f t="shared" si="0"/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30131.5</v>
      </c>
      <c r="E27" s="6"/>
      <c r="F27" s="6">
        <f t="shared" si="0"/>
        <v>30131.5</v>
      </c>
    </row>
    <row r="28" spans="2:6" ht="36">
      <c r="B28" s="10" t="s">
        <v>16</v>
      </c>
      <c r="C28" s="10"/>
      <c r="D28" s="16">
        <v>70317</v>
      </c>
      <c r="E28" s="6"/>
      <c r="F28" s="6">
        <f t="shared" si="0"/>
        <v>70317</v>
      </c>
    </row>
    <row r="29" spans="2:6" ht="12">
      <c r="B29" s="11" t="s">
        <v>13</v>
      </c>
      <c r="C29" s="11"/>
      <c r="D29" s="6">
        <v>16706.419999999998</v>
      </c>
      <c r="E29" s="6"/>
      <c r="F29" s="6">
        <f t="shared" si="0"/>
        <v>16706.419999999998</v>
      </c>
    </row>
    <row r="30" spans="2:6" ht="37.5" customHeight="1">
      <c r="B30" s="11" t="s">
        <v>27</v>
      </c>
      <c r="C30" s="11"/>
      <c r="D30" s="16">
        <f>D31+D32+D33</f>
        <v>77809.959999999992</v>
      </c>
      <c r="E30" s="6"/>
      <c r="F30" s="6">
        <f t="shared" si="0"/>
        <v>77809.959999999992</v>
      </c>
    </row>
    <row r="31" spans="2:6" ht="12">
      <c r="B31" s="12" t="s">
        <v>14</v>
      </c>
      <c r="C31" s="12"/>
      <c r="D31" s="6">
        <v>935.2</v>
      </c>
      <c r="E31" s="6"/>
      <c r="F31" s="6">
        <f t="shared" si="0"/>
        <v>935.2</v>
      </c>
    </row>
    <row r="32" spans="2:6" ht="24">
      <c r="B32" s="13" t="s">
        <v>36</v>
      </c>
      <c r="C32" s="13"/>
      <c r="D32" s="6">
        <f>2404+50082.06</f>
        <v>52486.06</v>
      </c>
      <c r="E32" s="6"/>
      <c r="F32" s="6">
        <f t="shared" si="0"/>
        <v>52486.06</v>
      </c>
    </row>
    <row r="33" spans="2:6" ht="12">
      <c r="B33" s="13" t="s">
        <v>23</v>
      </c>
      <c r="C33" s="13"/>
      <c r="D33" s="6">
        <v>24388.7</v>
      </c>
      <c r="E33" s="6"/>
      <c r="F33" s="6">
        <f t="shared" si="0"/>
        <v>24388.7</v>
      </c>
    </row>
    <row r="34" spans="2:6" ht="12">
      <c r="B34" s="10" t="s">
        <v>32</v>
      </c>
      <c r="C34" s="10"/>
      <c r="D34" s="6">
        <v>15000</v>
      </c>
      <c r="E34" s="6"/>
      <c r="F34" s="6">
        <f t="shared" si="0"/>
        <v>15000</v>
      </c>
    </row>
    <row r="35" spans="2:6" ht="12">
      <c r="B35" s="11" t="s">
        <v>58</v>
      </c>
      <c r="C35" s="11"/>
      <c r="D35" s="6">
        <f>4265.3+11542.14-914.79+602.1-131.61</f>
        <v>15363.139999999998</v>
      </c>
      <c r="E35" s="6"/>
      <c r="F35" s="6">
        <f t="shared" si="0"/>
        <v>15363.139999999998</v>
      </c>
    </row>
    <row r="36" spans="2:6" ht="12">
      <c r="B36" s="11" t="s">
        <v>57</v>
      </c>
      <c r="C36" s="11"/>
      <c r="D36" s="6">
        <v>18570.189999999999</v>
      </c>
      <c r="E36" s="6"/>
      <c r="F36" s="6"/>
    </row>
    <row r="37" spans="2:6" ht="12" hidden="1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v>961.6</v>
      </c>
      <c r="E38" s="6"/>
      <c r="F38" s="6">
        <f t="shared" si="0"/>
        <v>961.6</v>
      </c>
    </row>
    <row r="39" spans="2:6" ht="11.25" customHeight="1">
      <c r="B39" s="11" t="s">
        <v>30</v>
      </c>
      <c r="C39" s="11"/>
      <c r="D39" s="6">
        <v>3300</v>
      </c>
      <c r="E39" s="6"/>
      <c r="F39" s="6">
        <f t="shared" si="0"/>
        <v>3300</v>
      </c>
    </row>
    <row r="40" spans="2:6" ht="12" customHeight="1">
      <c r="B40" s="11" t="s">
        <v>31</v>
      </c>
      <c r="C40" s="11"/>
      <c r="D40" s="6">
        <v>1200</v>
      </c>
      <c r="E40" s="6"/>
      <c r="F40" s="6">
        <f t="shared" si="0"/>
        <v>1200</v>
      </c>
    </row>
    <row r="41" spans="2:6" ht="12" customHeight="1">
      <c r="B41" s="14" t="s">
        <v>24</v>
      </c>
      <c r="C41" s="14"/>
      <c r="D41" s="6">
        <v>81944.94</v>
      </c>
      <c r="E41" s="6"/>
      <c r="F41" s="6">
        <f t="shared" si="0"/>
        <v>81944.94</v>
      </c>
    </row>
    <row r="42" spans="2:6" ht="12" customHeight="1">
      <c r="B42" s="11" t="s">
        <v>39</v>
      </c>
      <c r="C42" s="11"/>
      <c r="D42" s="16">
        <f>D20-D21</f>
        <v>77565.620000000054</v>
      </c>
      <c r="E42" s="6"/>
      <c r="F42" s="6">
        <f t="shared" si="0"/>
        <v>77565.620000000054</v>
      </c>
    </row>
    <row r="43" spans="2:6" ht="12" customHeight="1">
      <c r="B43" s="11" t="s">
        <v>42</v>
      </c>
      <c r="C43" s="11">
        <v>-95857.03</v>
      </c>
      <c r="D43" s="6">
        <f>D42+C43</f>
        <v>-18291.409999999945</v>
      </c>
      <c r="E43" s="6"/>
      <c r="F43" s="6">
        <f t="shared" si="0"/>
        <v>-18291.409999999945</v>
      </c>
    </row>
    <row r="44" spans="2:6" ht="12">
      <c r="B44" s="11" t="s">
        <v>25</v>
      </c>
      <c r="C44" s="11">
        <v>55498.02</v>
      </c>
      <c r="D44" s="6">
        <f>D16-D17+C44</f>
        <v>50377.71</v>
      </c>
      <c r="E44" s="6"/>
      <c r="F44" s="6">
        <f t="shared" si="0"/>
        <v>50377.71</v>
      </c>
    </row>
    <row r="45" spans="2:6" ht="12">
      <c r="B45" s="11" t="s">
        <v>26</v>
      </c>
      <c r="C45" s="11">
        <v>132516.51</v>
      </c>
      <c r="D45" s="6">
        <v>136108.65</v>
      </c>
      <c r="E45" s="6"/>
      <c r="F45" s="6">
        <f t="shared" si="0"/>
        <v>136108.65</v>
      </c>
    </row>
    <row r="46" spans="2:6" ht="64.5" customHeight="1">
      <c r="B46" s="15" t="s">
        <v>20</v>
      </c>
      <c r="C46" s="17"/>
      <c r="E46" s="23"/>
      <c r="F46" s="24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6:F46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2"/>
      <c r="G1" s="5"/>
      <c r="H1" s="5"/>
    </row>
    <row r="2" spans="2:9" ht="2.25" customHeight="1">
      <c r="B2" s="5"/>
      <c r="C2" s="5"/>
      <c r="D2" s="5"/>
      <c r="E2" s="5"/>
      <c r="F2" s="33"/>
      <c r="G2" s="5"/>
      <c r="H2" s="5"/>
      <c r="I2" s="5"/>
    </row>
    <row r="3" spans="2:9" ht="6.75" customHeight="1">
      <c r="B3" s="5"/>
      <c r="C3" s="5"/>
      <c r="D3" s="5"/>
      <c r="E3" s="5"/>
      <c r="F3" s="33"/>
      <c r="G3" s="5"/>
      <c r="H3" s="5"/>
      <c r="I3" s="5"/>
    </row>
    <row r="4" spans="2:9" ht="45" customHeight="1">
      <c r="B4" s="34" t="s">
        <v>44</v>
      </c>
      <c r="C4" s="34"/>
      <c r="D4" s="35"/>
      <c r="E4" s="35"/>
      <c r="F4" s="35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20" t="s">
        <v>28</v>
      </c>
      <c r="C7" s="21"/>
      <c r="D7" s="22"/>
      <c r="E7" s="25">
        <v>6643.9</v>
      </c>
      <c r="F7" s="26"/>
    </row>
    <row r="8" spans="2:9" ht="12">
      <c r="B8" s="20" t="s">
        <v>29</v>
      </c>
      <c r="C8" s="21"/>
      <c r="D8" s="22"/>
      <c r="E8" s="25">
        <v>210.9</v>
      </c>
      <c r="F8" s="26"/>
    </row>
    <row r="9" spans="2:9" ht="12">
      <c r="B9" s="20" t="s">
        <v>1</v>
      </c>
      <c r="C9" s="21"/>
      <c r="D9" s="22"/>
      <c r="E9" s="25">
        <v>980</v>
      </c>
      <c r="F9" s="26"/>
    </row>
    <row r="10" spans="2:9" ht="12">
      <c r="B10" s="20" t="s">
        <v>2</v>
      </c>
      <c r="C10" s="21"/>
      <c r="D10" s="22"/>
      <c r="E10" s="25">
        <v>4728</v>
      </c>
      <c r="F10" s="26"/>
    </row>
    <row r="11" spans="2:9" ht="12">
      <c r="B11" s="20" t="s">
        <v>18</v>
      </c>
      <c r="C11" s="21"/>
      <c r="D11" s="22"/>
      <c r="E11" s="25">
        <v>259</v>
      </c>
      <c r="F11" s="26"/>
    </row>
    <row r="12" spans="2:9" ht="25.5" customHeight="1" thickBot="1">
      <c r="B12" s="29" t="s">
        <v>3</v>
      </c>
      <c r="C12" s="30"/>
      <c r="D12" s="31"/>
      <c r="E12" s="27">
        <v>22.55</v>
      </c>
      <c r="F12" s="28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43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443325.57+11926.41</f>
        <v>455251.98</v>
      </c>
      <c r="E16" s="6"/>
      <c r="F16" s="6">
        <f>D16-E16</f>
        <v>455251.98</v>
      </c>
    </row>
    <row r="17" spans="2:6" ht="12">
      <c r="B17" s="11" t="s">
        <v>7</v>
      </c>
      <c r="C17" s="11"/>
      <c r="D17" s="6">
        <f>19877.35+442490.76</f>
        <v>462368.11</v>
      </c>
      <c r="E17" s="6"/>
      <c r="F17" s="6">
        <f t="shared" ref="F17:F45" si="0">D17-E17</f>
        <v>462368.11</v>
      </c>
    </row>
    <row r="18" spans="2:6" ht="21">
      <c r="B18" s="14" t="s">
        <v>33</v>
      </c>
      <c r="C18" s="14"/>
      <c r="D18" s="6">
        <v>6400</v>
      </c>
      <c r="E18" s="6"/>
      <c r="F18" s="6">
        <f t="shared" si="0"/>
        <v>6400</v>
      </c>
    </row>
    <row r="19" spans="2:6">
      <c r="B19" s="14" t="s">
        <v>34</v>
      </c>
      <c r="C19" s="14"/>
      <c r="D19" s="6">
        <v>16448.669999999998</v>
      </c>
      <c r="E19" s="6"/>
      <c r="F19" s="6">
        <f t="shared" si="0"/>
        <v>16448.669999999998</v>
      </c>
    </row>
    <row r="20" spans="2:6">
      <c r="B20" s="14" t="s">
        <v>40</v>
      </c>
      <c r="C20" s="14"/>
      <c r="D20" s="16">
        <f>D17+D18+D19</f>
        <v>485216.77999999997</v>
      </c>
      <c r="E20" s="6"/>
      <c r="F20" s="6">
        <f t="shared" si="0"/>
        <v>485216.77999999997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544714.85000000009</v>
      </c>
      <c r="E21" s="6">
        <f>SUM(E22:E27)</f>
        <v>0</v>
      </c>
      <c r="F21" s="6">
        <f t="shared" si="0"/>
        <v>544714.85000000009</v>
      </c>
    </row>
    <row r="22" spans="2:6" ht="15.75" customHeight="1">
      <c r="B22" s="12" t="s">
        <v>9</v>
      </c>
      <c r="C22" s="12"/>
      <c r="D22" s="6">
        <v>55523.97</v>
      </c>
      <c r="E22" s="6"/>
      <c r="F22" s="6">
        <f t="shared" si="0"/>
        <v>55523.97</v>
      </c>
    </row>
    <row r="23" spans="2:6" ht="12">
      <c r="B23" s="12" t="s">
        <v>10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v>22444.65</v>
      </c>
      <c r="E25" s="6"/>
      <c r="F25" s="6">
        <f t="shared" si="0"/>
        <v>22444.65</v>
      </c>
    </row>
    <row r="26" spans="2:6" ht="12">
      <c r="B26" s="13" t="s">
        <v>22</v>
      </c>
      <c r="C26" s="13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70317</v>
      </c>
      <c r="E28" s="6"/>
      <c r="F28" s="6">
        <f t="shared" si="0"/>
        <v>70317</v>
      </c>
    </row>
    <row r="29" spans="2:6" ht="12">
      <c r="B29" s="11" t="s">
        <v>13</v>
      </c>
      <c r="C29" s="11"/>
      <c r="D29" s="6">
        <v>15642.53</v>
      </c>
      <c r="E29" s="6"/>
      <c r="F29" s="6">
        <f t="shared" si="0"/>
        <v>15642.53</v>
      </c>
    </row>
    <row r="30" spans="2:6" ht="37.5" customHeight="1">
      <c r="B30" s="11" t="s">
        <v>27</v>
      </c>
      <c r="C30" s="11"/>
      <c r="D30" s="16">
        <f>D31+D32+D33</f>
        <v>275307.06</v>
      </c>
      <c r="E30" s="6"/>
      <c r="F30" s="6">
        <f t="shared" si="0"/>
        <v>275307.06</v>
      </c>
    </row>
    <row r="31" spans="2:6" ht="12">
      <c r="B31" s="12" t="s">
        <v>14</v>
      </c>
      <c r="C31" s="12"/>
      <c r="D31" s="6">
        <f>805.45+105965.41</f>
        <v>106770.86</v>
      </c>
      <c r="E31" s="6"/>
      <c r="F31" s="6">
        <f t="shared" si="0"/>
        <v>106770.86</v>
      </c>
    </row>
    <row r="32" spans="2:6" ht="24">
      <c r="B32" s="13" t="s">
        <v>36</v>
      </c>
      <c r="C32" s="13"/>
      <c r="D32" s="6">
        <f>2404+53631.2</f>
        <v>56035.199999999997</v>
      </c>
      <c r="E32" s="6"/>
      <c r="F32" s="6">
        <f t="shared" si="0"/>
        <v>56035.199999999997</v>
      </c>
    </row>
    <row r="33" spans="2:6" ht="12">
      <c r="B33" s="13" t="s">
        <v>23</v>
      </c>
      <c r="C33" s="13"/>
      <c r="D33" s="6">
        <f>91500+21001</f>
        <v>112501</v>
      </c>
      <c r="E33" s="6"/>
      <c r="F33" s="6">
        <f t="shared" si="0"/>
        <v>112501</v>
      </c>
    </row>
    <row r="34" spans="2:6" ht="12">
      <c r="B34" s="10" t="s">
        <v>32</v>
      </c>
      <c r="C34" s="10"/>
      <c r="D34" s="6">
        <v>15000</v>
      </c>
      <c r="E34" s="6"/>
      <c r="F34" s="6">
        <f t="shared" si="0"/>
        <v>15000</v>
      </c>
    </row>
    <row r="35" spans="2:6" ht="12">
      <c r="B35" s="11" t="s">
        <v>58</v>
      </c>
      <c r="C35" s="11"/>
      <c r="D35" s="6">
        <f>1933.28+277.8</f>
        <v>2211.08</v>
      </c>
      <c r="E35" s="6"/>
      <c r="F35" s="6">
        <f t="shared" si="0"/>
        <v>2211.08</v>
      </c>
    </row>
    <row r="36" spans="2:6" ht="12" hidden="1">
      <c r="B36" s="11" t="s">
        <v>57</v>
      </c>
      <c r="C36" s="11"/>
      <c r="D36" s="6">
        <v>0</v>
      </c>
      <c r="E36" s="6"/>
      <c r="F36" s="6"/>
    </row>
    <row r="37" spans="2:6" ht="12" hidden="1">
      <c r="B37" s="11" t="s">
        <v>35</v>
      </c>
      <c r="C37" s="11"/>
      <c r="D37" s="6">
        <v>0</v>
      </c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v>1923.2</v>
      </c>
      <c r="E38" s="6"/>
      <c r="F38" s="6">
        <f t="shared" si="0"/>
        <v>1923.2</v>
      </c>
    </row>
    <row r="39" spans="2:6" ht="11.25" customHeight="1">
      <c r="B39" s="11" t="s">
        <v>30</v>
      </c>
      <c r="C39" s="11"/>
      <c r="D39" s="6">
        <v>3300</v>
      </c>
      <c r="E39" s="6"/>
      <c r="F39" s="6">
        <f t="shared" si="0"/>
        <v>3300</v>
      </c>
    </row>
    <row r="40" spans="2:6" ht="12" customHeight="1">
      <c r="B40" s="11" t="s">
        <v>31</v>
      </c>
      <c r="C40" s="11"/>
      <c r="D40" s="6">
        <v>1100</v>
      </c>
      <c r="E40" s="6"/>
      <c r="F40" s="6">
        <f t="shared" si="0"/>
        <v>1100</v>
      </c>
    </row>
    <row r="41" spans="2:6" ht="12" customHeight="1">
      <c r="B41" s="14" t="s">
        <v>24</v>
      </c>
      <c r="C41" s="14"/>
      <c r="D41" s="6">
        <v>81945.36</v>
      </c>
      <c r="E41" s="6"/>
      <c r="F41" s="6">
        <f t="shared" si="0"/>
        <v>81945.36</v>
      </c>
    </row>
    <row r="42" spans="2:6" ht="12" customHeight="1">
      <c r="B42" s="11" t="s">
        <v>41</v>
      </c>
      <c r="C42" s="11"/>
      <c r="D42" s="16">
        <f>D20-D21</f>
        <v>-59498.070000000123</v>
      </c>
      <c r="E42" s="6"/>
      <c r="F42" s="6">
        <f t="shared" si="0"/>
        <v>-59498.070000000123</v>
      </c>
    </row>
    <row r="43" spans="2:6" ht="12" customHeight="1">
      <c r="B43" s="11" t="s">
        <v>46</v>
      </c>
      <c r="C43" s="11">
        <f>'1 квартал'!D43</f>
        <v>-18291.409999999945</v>
      </c>
      <c r="D43" s="16">
        <f>D42+C43</f>
        <v>-77789.480000000069</v>
      </c>
      <c r="E43" s="6"/>
      <c r="F43" s="6">
        <f t="shared" si="0"/>
        <v>-77789.480000000069</v>
      </c>
    </row>
    <row r="44" spans="2:6" ht="12">
      <c r="B44" s="11" t="s">
        <v>25</v>
      </c>
      <c r="C44" s="11">
        <f>'1 квартал'!D44</f>
        <v>50377.71</v>
      </c>
      <c r="D44" s="6">
        <f>D16-D17+C44</f>
        <v>43261.579999999994</v>
      </c>
      <c r="E44" s="6"/>
      <c r="F44" s="6">
        <f t="shared" si="0"/>
        <v>43261.579999999994</v>
      </c>
    </row>
    <row r="45" spans="2:6" ht="12">
      <c r="B45" s="11" t="s">
        <v>26</v>
      </c>
      <c r="C45" s="11">
        <f>'1 квартал'!D45</f>
        <v>136108.65</v>
      </c>
      <c r="D45" s="6">
        <v>117140.79</v>
      </c>
      <c r="E45" s="6"/>
      <c r="F45" s="6">
        <f t="shared" si="0"/>
        <v>117140.79</v>
      </c>
    </row>
    <row r="46" spans="2:6" ht="64.5" customHeight="1">
      <c r="B46" s="17" t="s">
        <v>20</v>
      </c>
      <c r="C46" s="17"/>
      <c r="E46" s="23"/>
      <c r="F46" s="24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130" zoomScaleNormal="130" workbookViewId="0">
      <selection activeCell="C26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2"/>
      <c r="G1" s="5"/>
      <c r="H1" s="5"/>
    </row>
    <row r="2" spans="2:9" ht="2.25" customHeight="1">
      <c r="B2" s="5"/>
      <c r="C2" s="5"/>
      <c r="D2" s="5"/>
      <c r="E2" s="5"/>
      <c r="F2" s="33"/>
      <c r="G2" s="5"/>
      <c r="H2" s="5"/>
      <c r="I2" s="5"/>
    </row>
    <row r="3" spans="2:9" ht="6.75" customHeight="1">
      <c r="B3" s="5"/>
      <c r="C3" s="5"/>
      <c r="D3" s="5"/>
      <c r="E3" s="5"/>
      <c r="F3" s="33"/>
      <c r="G3" s="5"/>
      <c r="H3" s="5"/>
      <c r="I3" s="5"/>
    </row>
    <row r="4" spans="2:9" ht="45" customHeight="1">
      <c r="B4" s="34" t="s">
        <v>48</v>
      </c>
      <c r="C4" s="34"/>
      <c r="D4" s="35"/>
      <c r="E4" s="35"/>
      <c r="F4" s="35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20" t="s">
        <v>28</v>
      </c>
      <c r="C7" s="21"/>
      <c r="D7" s="22"/>
      <c r="E7" s="25">
        <v>6643.9</v>
      </c>
      <c r="F7" s="26"/>
    </row>
    <row r="8" spans="2:9" ht="12">
      <c r="B8" s="20" t="s">
        <v>29</v>
      </c>
      <c r="C8" s="21"/>
      <c r="D8" s="22"/>
      <c r="E8" s="25">
        <v>210.9</v>
      </c>
      <c r="F8" s="26"/>
    </row>
    <row r="9" spans="2:9" ht="12">
      <c r="B9" s="20" t="s">
        <v>1</v>
      </c>
      <c r="C9" s="21"/>
      <c r="D9" s="22"/>
      <c r="E9" s="25">
        <v>980</v>
      </c>
      <c r="F9" s="26"/>
    </row>
    <row r="10" spans="2:9" ht="12">
      <c r="B10" s="20" t="s">
        <v>2</v>
      </c>
      <c r="C10" s="21"/>
      <c r="D10" s="22"/>
      <c r="E10" s="25">
        <v>4728</v>
      </c>
      <c r="F10" s="26"/>
    </row>
    <row r="11" spans="2:9" ht="12">
      <c r="B11" s="20" t="s">
        <v>18</v>
      </c>
      <c r="C11" s="21"/>
      <c r="D11" s="22"/>
      <c r="E11" s="25">
        <v>259</v>
      </c>
      <c r="F11" s="26"/>
    </row>
    <row r="12" spans="2:9" ht="25.5" customHeight="1" thickBot="1">
      <c r="B12" s="29" t="s">
        <v>3</v>
      </c>
      <c r="C12" s="30"/>
      <c r="D12" s="31"/>
      <c r="E12" s="27">
        <v>22.55</v>
      </c>
      <c r="F12" s="28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47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455251.98</v>
      </c>
      <c r="E16" s="6"/>
      <c r="F16" s="6">
        <f>D16-E16</f>
        <v>455251.98</v>
      </c>
    </row>
    <row r="17" spans="2:6" ht="12">
      <c r="B17" s="11" t="s">
        <v>7</v>
      </c>
      <c r="C17" s="11"/>
      <c r="D17" s="6">
        <v>429407.17</v>
      </c>
      <c r="E17" s="6"/>
      <c r="F17" s="6">
        <f t="shared" ref="F17:F45" si="0">D17-E17</f>
        <v>429407.17</v>
      </c>
    </row>
    <row r="18" spans="2:6" ht="21">
      <c r="B18" s="14" t="s">
        <v>33</v>
      </c>
      <c r="C18" s="14"/>
      <c r="D18" s="6">
        <v>5915</v>
      </c>
      <c r="E18" s="6"/>
      <c r="F18" s="6">
        <f t="shared" si="0"/>
        <v>5915</v>
      </c>
    </row>
    <row r="19" spans="2:6">
      <c r="B19" s="14" t="s">
        <v>34</v>
      </c>
      <c r="C19" s="14"/>
      <c r="D19" s="6">
        <v>13589.05</v>
      </c>
      <c r="E19" s="6"/>
      <c r="F19" s="6">
        <f t="shared" si="0"/>
        <v>13589.05</v>
      </c>
    </row>
    <row r="20" spans="2:6">
      <c r="B20" s="14" t="s">
        <v>40</v>
      </c>
      <c r="C20" s="14"/>
      <c r="D20" s="16">
        <f>D17+D18+D19</f>
        <v>448911.22</v>
      </c>
      <c r="E20" s="6"/>
      <c r="F20" s="6">
        <f t="shared" si="0"/>
        <v>448911.22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505857.25999999995</v>
      </c>
      <c r="E21" s="6">
        <f>SUM(E22:E27)</f>
        <v>0</v>
      </c>
      <c r="F21" s="6">
        <f t="shared" si="0"/>
        <v>505857.25999999995</v>
      </c>
    </row>
    <row r="22" spans="2:6" ht="15.75" customHeight="1">
      <c r="B22" s="12" t="s">
        <v>9</v>
      </c>
      <c r="C22" s="12"/>
      <c r="D22" s="6">
        <v>55523.97</v>
      </c>
      <c r="E22" s="6"/>
      <c r="F22" s="6">
        <f t="shared" si="0"/>
        <v>55523.97</v>
      </c>
    </row>
    <row r="23" spans="2:6" ht="12">
      <c r="B23" s="12" t="s">
        <v>10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v>23903.15</v>
      </c>
      <c r="E25" s="6"/>
      <c r="F25" s="6">
        <f t="shared" si="0"/>
        <v>23903.15</v>
      </c>
    </row>
    <row r="26" spans="2:6" ht="12">
      <c r="B26" s="13" t="s">
        <v>22</v>
      </c>
      <c r="C26" s="13"/>
      <c r="D26" s="6"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93540.96</v>
      </c>
      <c r="E28" s="6"/>
      <c r="F28" s="6">
        <f t="shared" si="0"/>
        <v>93540.96</v>
      </c>
    </row>
    <row r="29" spans="2:6" ht="12">
      <c r="B29" s="11" t="s">
        <v>13</v>
      </c>
      <c r="C29" s="11"/>
      <c r="D29" s="6">
        <v>16985.29</v>
      </c>
      <c r="E29" s="6"/>
      <c r="F29" s="6">
        <f t="shared" si="0"/>
        <v>16985.29</v>
      </c>
    </row>
    <row r="30" spans="2:6" ht="37.5" customHeight="1">
      <c r="B30" s="11" t="s">
        <v>27</v>
      </c>
      <c r="C30" s="11"/>
      <c r="D30" s="16">
        <f>D31+D32+D33</f>
        <v>159226.34</v>
      </c>
      <c r="E30" s="6"/>
      <c r="F30" s="6">
        <f t="shared" si="0"/>
        <v>159226.34</v>
      </c>
    </row>
    <row r="31" spans="2:6" ht="12">
      <c r="B31" s="12" t="s">
        <v>14</v>
      </c>
      <c r="C31" s="12"/>
      <c r="D31" s="6">
        <v>32494.29</v>
      </c>
      <c r="E31" s="6"/>
      <c r="F31" s="6">
        <f t="shared" si="0"/>
        <v>32494.29</v>
      </c>
    </row>
    <row r="32" spans="2:6" ht="24">
      <c r="B32" s="13" t="s">
        <v>36</v>
      </c>
      <c r="C32" s="13"/>
      <c r="D32" s="6">
        <v>73194.05</v>
      </c>
      <c r="E32" s="6"/>
      <c r="F32" s="6">
        <f t="shared" si="0"/>
        <v>73194.05</v>
      </c>
    </row>
    <row r="33" spans="2:6" ht="12">
      <c r="B33" s="13" t="s">
        <v>23</v>
      </c>
      <c r="C33" s="13"/>
      <c r="D33" s="6">
        <v>53538</v>
      </c>
      <c r="E33" s="6"/>
      <c r="F33" s="6">
        <f t="shared" si="0"/>
        <v>53538</v>
      </c>
    </row>
    <row r="34" spans="2:6" ht="12">
      <c r="B34" s="10" t="s">
        <v>32</v>
      </c>
      <c r="C34" s="10"/>
      <c r="D34" s="6">
        <v>15000</v>
      </c>
      <c r="E34" s="6"/>
      <c r="F34" s="6">
        <f t="shared" si="0"/>
        <v>15000</v>
      </c>
    </row>
    <row r="35" spans="2:6" ht="12">
      <c r="B35" s="11" t="s">
        <v>58</v>
      </c>
      <c r="C35" s="11"/>
      <c r="D35" s="6">
        <f>3117.8+48877.8</f>
        <v>51995.600000000006</v>
      </c>
      <c r="E35" s="6"/>
      <c r="F35" s="6">
        <f t="shared" si="0"/>
        <v>51995.600000000006</v>
      </c>
    </row>
    <row r="36" spans="2:6" ht="12">
      <c r="B36" s="11" t="s">
        <v>57</v>
      </c>
      <c r="C36" s="11"/>
      <c r="D36" s="6">
        <v>0</v>
      </c>
      <c r="E36" s="6"/>
      <c r="F36" s="6"/>
    </row>
    <row r="37" spans="2:6" ht="12" hidden="1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f>961.6+2625</f>
        <v>3586.6</v>
      </c>
      <c r="E38" s="6"/>
      <c r="F38" s="6">
        <f t="shared" si="0"/>
        <v>3586.6</v>
      </c>
    </row>
    <row r="39" spans="2:6" ht="11.25" customHeight="1">
      <c r="B39" s="11" t="s">
        <v>30</v>
      </c>
      <c r="C39" s="11"/>
      <c r="D39" s="6">
        <v>3100</v>
      </c>
      <c r="E39" s="6"/>
      <c r="F39" s="6">
        <f t="shared" si="0"/>
        <v>3100</v>
      </c>
    </row>
    <row r="40" spans="2:6" ht="12" customHeight="1">
      <c r="B40" s="11" t="s">
        <v>31</v>
      </c>
      <c r="C40" s="11"/>
      <c r="D40" s="6">
        <v>1050</v>
      </c>
      <c r="E40" s="6"/>
      <c r="F40" s="6">
        <f t="shared" si="0"/>
        <v>1050</v>
      </c>
    </row>
    <row r="41" spans="2:6" ht="12" customHeight="1">
      <c r="B41" s="14" t="s">
        <v>24</v>
      </c>
      <c r="C41" s="14"/>
      <c r="D41" s="6">
        <v>81945.350000000006</v>
      </c>
      <c r="E41" s="6"/>
      <c r="F41" s="6">
        <f t="shared" si="0"/>
        <v>81945.350000000006</v>
      </c>
    </row>
    <row r="42" spans="2:6" ht="12" customHeight="1">
      <c r="B42" s="11" t="s">
        <v>45</v>
      </c>
      <c r="C42" s="11"/>
      <c r="D42" s="16">
        <f>D20-D21</f>
        <v>-56946.039999999979</v>
      </c>
      <c r="E42" s="6"/>
      <c r="F42" s="6">
        <f t="shared" si="0"/>
        <v>-56946.039999999979</v>
      </c>
    </row>
    <row r="43" spans="2:6" ht="12" customHeight="1">
      <c r="B43" s="11" t="s">
        <v>46</v>
      </c>
      <c r="C43" s="11">
        <f>'2 квартал'!D43</f>
        <v>-77789.480000000069</v>
      </c>
      <c r="D43" s="6">
        <f>D42+C43</f>
        <v>-134735.52000000005</v>
      </c>
      <c r="E43" s="6"/>
      <c r="F43" s="6">
        <f t="shared" si="0"/>
        <v>-134735.52000000005</v>
      </c>
    </row>
    <row r="44" spans="2:6" ht="12">
      <c r="B44" s="11" t="s">
        <v>25</v>
      </c>
      <c r="C44" s="11">
        <f>'2 квартал'!D44</f>
        <v>43261.579999999994</v>
      </c>
      <c r="D44" s="6">
        <f>D16-D17+C44</f>
        <v>69106.389999999985</v>
      </c>
      <c r="E44" s="6"/>
      <c r="F44" s="6">
        <f t="shared" si="0"/>
        <v>69106.389999999985</v>
      </c>
    </row>
    <row r="45" spans="2:6" ht="12">
      <c r="B45" s="11" t="s">
        <v>26</v>
      </c>
      <c r="C45" s="11">
        <f>'2 квартал'!D45</f>
        <v>117140.79</v>
      </c>
      <c r="D45" s="6">
        <v>157615.81</v>
      </c>
      <c r="E45" s="6"/>
      <c r="F45" s="6">
        <f t="shared" si="0"/>
        <v>157615.81</v>
      </c>
    </row>
    <row r="46" spans="2:6" ht="64.5" customHeight="1">
      <c r="B46" s="17" t="s">
        <v>20</v>
      </c>
      <c r="C46" s="17"/>
      <c r="E46" s="23"/>
      <c r="F46" s="24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2"/>
      <c r="G1" s="5"/>
      <c r="H1" s="5"/>
    </row>
    <row r="2" spans="2:9" ht="2.25" customHeight="1">
      <c r="B2" s="5"/>
      <c r="C2" s="5"/>
      <c r="D2" s="5"/>
      <c r="E2" s="5"/>
      <c r="F2" s="33"/>
      <c r="G2" s="5"/>
      <c r="H2" s="5"/>
      <c r="I2" s="5"/>
    </row>
    <row r="3" spans="2:9" ht="6.75" customHeight="1">
      <c r="B3" s="5"/>
      <c r="C3" s="5"/>
      <c r="D3" s="5"/>
      <c r="E3" s="5"/>
      <c r="F3" s="33"/>
      <c r="G3" s="5"/>
      <c r="H3" s="5"/>
      <c r="I3" s="5"/>
    </row>
    <row r="4" spans="2:9" ht="45" customHeight="1">
      <c r="B4" s="34" t="s">
        <v>52</v>
      </c>
      <c r="C4" s="34"/>
      <c r="D4" s="35"/>
      <c r="E4" s="35"/>
      <c r="F4" s="35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20" t="s">
        <v>28</v>
      </c>
      <c r="C7" s="21"/>
      <c r="D7" s="22"/>
      <c r="E7" s="25">
        <v>6643.9</v>
      </c>
      <c r="F7" s="26"/>
    </row>
    <row r="8" spans="2:9" ht="12">
      <c r="B8" s="20" t="s">
        <v>29</v>
      </c>
      <c r="C8" s="21"/>
      <c r="D8" s="22"/>
      <c r="E8" s="25">
        <v>210.9</v>
      </c>
      <c r="F8" s="26"/>
    </row>
    <row r="9" spans="2:9" ht="12">
      <c r="B9" s="20" t="s">
        <v>1</v>
      </c>
      <c r="C9" s="21"/>
      <c r="D9" s="22"/>
      <c r="E9" s="25">
        <v>980</v>
      </c>
      <c r="F9" s="26"/>
    </row>
    <row r="10" spans="2:9" ht="12">
      <c r="B10" s="20" t="s">
        <v>2</v>
      </c>
      <c r="C10" s="21"/>
      <c r="D10" s="22"/>
      <c r="E10" s="25">
        <v>4728</v>
      </c>
      <c r="F10" s="26"/>
    </row>
    <row r="11" spans="2:9" ht="12">
      <c r="B11" s="20" t="s">
        <v>18</v>
      </c>
      <c r="C11" s="21"/>
      <c r="D11" s="22"/>
      <c r="E11" s="25">
        <v>259</v>
      </c>
      <c r="F11" s="26"/>
    </row>
    <row r="12" spans="2:9" ht="25.5" customHeight="1" thickBot="1">
      <c r="B12" s="29" t="s">
        <v>3</v>
      </c>
      <c r="C12" s="30"/>
      <c r="D12" s="31"/>
      <c r="E12" s="27">
        <v>22.55</v>
      </c>
      <c r="F12" s="28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51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D16-E16</f>
        <v>0</v>
      </c>
    </row>
    <row r="17" spans="2:6" ht="12">
      <c r="B17" s="11" t="s">
        <v>7</v>
      </c>
      <c r="C17" s="11"/>
      <c r="D17" s="6"/>
      <c r="E17" s="6"/>
      <c r="F17" s="6">
        <f t="shared" ref="F17:F45" si="0">D17-E17</f>
        <v>0</v>
      </c>
    </row>
    <row r="18" spans="2:6" ht="21">
      <c r="B18" s="14" t="s">
        <v>33</v>
      </c>
      <c r="C18" s="14"/>
      <c r="D18" s="6"/>
      <c r="E18" s="6"/>
      <c r="F18" s="6">
        <f t="shared" si="0"/>
        <v>0</v>
      </c>
    </row>
    <row r="19" spans="2:6">
      <c r="B19" s="14" t="s">
        <v>34</v>
      </c>
      <c r="C19" s="14"/>
      <c r="D19" s="6"/>
      <c r="E19" s="6"/>
      <c r="F19" s="6">
        <f t="shared" si="0"/>
        <v>0</v>
      </c>
    </row>
    <row r="20" spans="2:6">
      <c r="B20" s="14" t="s">
        <v>40</v>
      </c>
      <c r="C20" s="14"/>
      <c r="D20" s="16">
        <f>D17+D18+D19</f>
        <v>0</v>
      </c>
      <c r="E20" s="6"/>
      <c r="F20" s="6">
        <f t="shared" si="0"/>
        <v>0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0</v>
      </c>
      <c r="E21" s="6">
        <f>SUM(E22:E27)</f>
        <v>0</v>
      </c>
      <c r="F21" s="6">
        <f t="shared" si="0"/>
        <v>0</v>
      </c>
    </row>
    <row r="22" spans="2:6" ht="15.75" customHeight="1">
      <c r="B22" s="12" t="s">
        <v>9</v>
      </c>
      <c r="C22" s="12"/>
      <c r="D22" s="6"/>
      <c r="E22" s="6"/>
      <c r="F22" s="6">
        <f t="shared" si="0"/>
        <v>0</v>
      </c>
    </row>
    <row r="23" spans="2:6" ht="12">
      <c r="B23" s="12" t="s">
        <v>10</v>
      </c>
      <c r="C23" s="12"/>
      <c r="D23" s="6"/>
      <c r="E23" s="6"/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3" t="s">
        <v>21</v>
      </c>
      <c r="C25" s="13"/>
      <c r="D25" s="6"/>
      <c r="E25" s="6"/>
      <c r="F25" s="6">
        <f t="shared" si="0"/>
        <v>0</v>
      </c>
    </row>
    <row r="26" spans="2:6" ht="12">
      <c r="B26" s="13" t="s">
        <v>22</v>
      </c>
      <c r="C26" s="13"/>
      <c r="D26" s="6"/>
      <c r="E26" s="6"/>
      <c r="F26" s="6">
        <f t="shared" si="0"/>
        <v>0</v>
      </c>
    </row>
    <row r="27" spans="2:6" ht="12">
      <c r="B27" s="12" t="s">
        <v>12</v>
      </c>
      <c r="C27" s="12"/>
      <c r="D27" s="6"/>
      <c r="E27" s="6"/>
      <c r="F27" s="6">
        <f t="shared" si="0"/>
        <v>0</v>
      </c>
    </row>
    <row r="28" spans="2:6" ht="36">
      <c r="B28" s="10" t="s">
        <v>16</v>
      </c>
      <c r="C28" s="10"/>
      <c r="D28" s="16">
        <v>0</v>
      </c>
      <c r="E28" s="6"/>
      <c r="F28" s="6">
        <f t="shared" si="0"/>
        <v>0</v>
      </c>
    </row>
    <row r="29" spans="2:6" ht="12">
      <c r="B29" s="11" t="s">
        <v>13</v>
      </c>
      <c r="C29" s="11"/>
      <c r="D29" s="6"/>
      <c r="E29" s="6"/>
      <c r="F29" s="6">
        <f t="shared" si="0"/>
        <v>0</v>
      </c>
    </row>
    <row r="30" spans="2:6" ht="37.5" customHeight="1">
      <c r="B30" s="11" t="s">
        <v>27</v>
      </c>
      <c r="C30" s="11"/>
      <c r="D30" s="16">
        <f>D31+D32+D33</f>
        <v>0</v>
      </c>
      <c r="E30" s="6"/>
      <c r="F30" s="6">
        <f t="shared" si="0"/>
        <v>0</v>
      </c>
    </row>
    <row r="31" spans="2:6" ht="12">
      <c r="B31" s="12" t="s">
        <v>14</v>
      </c>
      <c r="C31" s="12"/>
      <c r="D31" s="6"/>
      <c r="E31" s="6"/>
      <c r="F31" s="6">
        <f t="shared" si="0"/>
        <v>0</v>
      </c>
    </row>
    <row r="32" spans="2:6" ht="24">
      <c r="B32" s="13" t="s">
        <v>36</v>
      </c>
      <c r="C32" s="13"/>
      <c r="D32" s="6"/>
      <c r="E32" s="6"/>
      <c r="F32" s="6">
        <f t="shared" si="0"/>
        <v>0</v>
      </c>
    </row>
    <row r="33" spans="2:6" ht="12">
      <c r="B33" s="13" t="s">
        <v>23</v>
      </c>
      <c r="C33" s="13"/>
      <c r="D33" s="6"/>
      <c r="E33" s="6"/>
      <c r="F33" s="6">
        <f t="shared" si="0"/>
        <v>0</v>
      </c>
    </row>
    <row r="34" spans="2:6" ht="12">
      <c r="B34" s="10" t="s">
        <v>32</v>
      </c>
      <c r="C34" s="10"/>
      <c r="D34" s="6"/>
      <c r="E34" s="6"/>
      <c r="F34" s="6">
        <f t="shared" si="0"/>
        <v>0</v>
      </c>
    </row>
    <row r="35" spans="2:6" ht="12">
      <c r="B35" s="11" t="s">
        <v>58</v>
      </c>
      <c r="C35" s="11"/>
      <c r="D35" s="6"/>
      <c r="E35" s="6"/>
      <c r="F35" s="6">
        <f t="shared" si="0"/>
        <v>0</v>
      </c>
    </row>
    <row r="36" spans="2:6" ht="12">
      <c r="B36" s="11" t="s">
        <v>57</v>
      </c>
      <c r="C36" s="11"/>
      <c r="D36" s="6"/>
      <c r="E36" s="6"/>
      <c r="F36" s="6"/>
    </row>
    <row r="37" spans="2:6" ht="12">
      <c r="B37" s="11" t="s">
        <v>35</v>
      </c>
      <c r="C37" s="11"/>
      <c r="D37" s="6"/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/>
      <c r="E38" s="6"/>
      <c r="F38" s="6">
        <f t="shared" si="0"/>
        <v>0</v>
      </c>
    </row>
    <row r="39" spans="2:6" ht="11.25" customHeight="1">
      <c r="B39" s="11" t="s">
        <v>30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31</v>
      </c>
      <c r="C40" s="11"/>
      <c r="D40" s="6"/>
      <c r="E40" s="6"/>
      <c r="F40" s="6">
        <f t="shared" si="0"/>
        <v>0</v>
      </c>
    </row>
    <row r="41" spans="2:6" ht="12" customHeight="1">
      <c r="B41" s="14" t="s">
        <v>24</v>
      </c>
      <c r="C41" s="14"/>
      <c r="D41" s="6"/>
      <c r="E41" s="6"/>
      <c r="F41" s="6">
        <f t="shared" si="0"/>
        <v>0</v>
      </c>
    </row>
    <row r="42" spans="2:6" ht="12" customHeight="1">
      <c r="B42" s="11" t="s">
        <v>49</v>
      </c>
      <c r="C42" s="11"/>
      <c r="D42" s="16">
        <f>D20-D21</f>
        <v>0</v>
      </c>
      <c r="E42" s="6"/>
      <c r="F42" s="6">
        <f t="shared" si="0"/>
        <v>0</v>
      </c>
    </row>
    <row r="43" spans="2:6" ht="12" customHeight="1">
      <c r="B43" s="11" t="s">
        <v>50</v>
      </c>
      <c r="C43" s="11">
        <f>'3 квартал '!D43</f>
        <v>-134735.52000000005</v>
      </c>
      <c r="D43" s="6"/>
      <c r="E43" s="6"/>
      <c r="F43" s="6">
        <f t="shared" si="0"/>
        <v>0</v>
      </c>
    </row>
    <row r="44" spans="2:6" ht="12">
      <c r="B44" s="11" t="s">
        <v>25</v>
      </c>
      <c r="C44" s="11">
        <f>'3 квартал '!D44</f>
        <v>69106.389999999985</v>
      </c>
      <c r="D44" s="6"/>
      <c r="E44" s="6"/>
      <c r="F44" s="6">
        <f t="shared" si="0"/>
        <v>0</v>
      </c>
    </row>
    <row r="45" spans="2:6" ht="12">
      <c r="B45" s="11" t="s">
        <v>26</v>
      </c>
      <c r="C45" s="11">
        <f>'3 квартал '!D45</f>
        <v>157615.81</v>
      </c>
      <c r="D45" s="6"/>
      <c r="E45" s="6"/>
      <c r="F45" s="6">
        <f t="shared" si="0"/>
        <v>0</v>
      </c>
    </row>
    <row r="46" spans="2:6" ht="64.5" customHeight="1">
      <c r="B46" s="17" t="s">
        <v>20</v>
      </c>
      <c r="C46" s="17"/>
      <c r="E46" s="23"/>
      <c r="F46" s="24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6"/>
  <sheetViews>
    <sheetView topLeftCell="A22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1.7109375" style="4" customWidth="1"/>
    <col min="3" max="3" width="16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2"/>
      <c r="G1" s="5"/>
      <c r="H1" s="5"/>
    </row>
    <row r="2" spans="2:9" ht="2.25" customHeight="1">
      <c r="B2" s="5"/>
      <c r="C2" s="5"/>
      <c r="D2" s="5"/>
      <c r="E2" s="5"/>
      <c r="F2" s="33"/>
      <c r="G2" s="5"/>
      <c r="H2" s="5"/>
      <c r="I2" s="5"/>
    </row>
    <row r="3" spans="2:9" ht="6.75" customHeight="1">
      <c r="B3" s="5"/>
      <c r="C3" s="5"/>
      <c r="D3" s="5"/>
      <c r="E3" s="5"/>
      <c r="F3" s="33"/>
      <c r="G3" s="5"/>
      <c r="H3" s="5"/>
      <c r="I3" s="5"/>
    </row>
    <row r="4" spans="2:9" ht="45" customHeight="1">
      <c r="B4" s="34" t="s">
        <v>56</v>
      </c>
      <c r="C4" s="34"/>
      <c r="D4" s="35"/>
      <c r="E4" s="35"/>
      <c r="F4" s="35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36" t="s">
        <v>17</v>
      </c>
      <c r="F6" s="37"/>
    </row>
    <row r="7" spans="2:9" ht="12">
      <c r="B7" s="20" t="s">
        <v>28</v>
      </c>
      <c r="C7" s="21"/>
      <c r="D7" s="22"/>
      <c r="E7" s="25">
        <v>6643.9</v>
      </c>
      <c r="F7" s="26"/>
    </row>
    <row r="8" spans="2:9" ht="12">
      <c r="B8" s="20" t="s">
        <v>29</v>
      </c>
      <c r="C8" s="21"/>
      <c r="D8" s="22"/>
      <c r="E8" s="25">
        <v>210.9</v>
      </c>
      <c r="F8" s="26"/>
    </row>
    <row r="9" spans="2:9" ht="12">
      <c r="B9" s="20" t="s">
        <v>1</v>
      </c>
      <c r="C9" s="21"/>
      <c r="D9" s="22"/>
      <c r="E9" s="25">
        <v>980</v>
      </c>
      <c r="F9" s="26"/>
    </row>
    <row r="10" spans="2:9" ht="12">
      <c r="B10" s="20" t="s">
        <v>2</v>
      </c>
      <c r="C10" s="21"/>
      <c r="D10" s="22"/>
      <c r="E10" s="25">
        <v>4728</v>
      </c>
      <c r="F10" s="26"/>
    </row>
    <row r="11" spans="2:9" ht="12">
      <c r="B11" s="20" t="s">
        <v>18</v>
      </c>
      <c r="C11" s="21"/>
      <c r="D11" s="22"/>
      <c r="E11" s="25">
        <v>259</v>
      </c>
      <c r="F11" s="26"/>
    </row>
    <row r="12" spans="2:9" ht="25.5" customHeight="1" thickBot="1">
      <c r="B12" s="29" t="s">
        <v>3</v>
      </c>
      <c r="C12" s="30"/>
      <c r="D12" s="31"/>
      <c r="E12" s="27">
        <v>22.55</v>
      </c>
      <c r="F12" s="28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55</v>
      </c>
      <c r="D14" s="7" t="s">
        <v>4</v>
      </c>
      <c r="E14" s="7" t="s">
        <v>5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'1 квартал'!D16+'2 квартал'!D16+'3 квартал '!D16+'4 квартал '!D16</f>
        <v>1365753.65</v>
      </c>
      <c r="E16" s="6"/>
      <c r="F16" s="6">
        <f>D16-E16</f>
        <v>1365753.65</v>
      </c>
    </row>
    <row r="17" spans="2:6" ht="12">
      <c r="B17" s="11" t="s">
        <v>7</v>
      </c>
      <c r="C17" s="11"/>
      <c r="D17" s="6">
        <f>'1 квартал'!D17+'2 квартал'!D17+'3 квартал '!D17+'4 квартал '!D17</f>
        <v>1352145.28</v>
      </c>
      <c r="E17" s="6"/>
      <c r="F17" s="6">
        <f t="shared" ref="F17:F45" si="0">D17-E17</f>
        <v>1352145.28</v>
      </c>
    </row>
    <row r="18" spans="2:6" ht="21">
      <c r="B18" s="14" t="s">
        <v>33</v>
      </c>
      <c r="C18" s="14"/>
      <c r="D18" s="6">
        <f>'1 квартал'!D18+'2 квартал'!D18+'3 квартал '!D18+'4 квартал '!D18</f>
        <v>19115</v>
      </c>
      <c r="E18" s="6"/>
      <c r="F18" s="6">
        <f t="shared" si="0"/>
        <v>19115</v>
      </c>
    </row>
    <row r="19" spans="2:6">
      <c r="B19" s="14" t="s">
        <v>34</v>
      </c>
      <c r="C19" s="14"/>
      <c r="D19" s="6">
        <f>'1 квартал'!D19+'2 квартал'!D19+'3 квартал '!D19+'4 квартал '!D19</f>
        <v>49706.740000000005</v>
      </c>
      <c r="E19" s="6"/>
      <c r="F19" s="6">
        <f t="shared" si="0"/>
        <v>49706.740000000005</v>
      </c>
    </row>
    <row r="20" spans="2:6">
      <c r="B20" s="14" t="s">
        <v>40</v>
      </c>
      <c r="C20" s="14"/>
      <c r="D20" s="16">
        <f>D17+D18+D19</f>
        <v>1420967.02</v>
      </c>
      <c r="E20" s="6"/>
      <c r="F20" s="6">
        <f t="shared" si="0"/>
        <v>1420967.02</v>
      </c>
    </row>
    <row r="21" spans="2:6" ht="15.75" customHeight="1">
      <c r="B21" s="11" t="s">
        <v>8</v>
      </c>
      <c r="C21" s="11"/>
      <c r="D21" s="16">
        <f>D22+D23+D24+D25+D26+D27+D28+D30+D34+D35+D37+D38+D39+D40+D41+D29+D36</f>
        <v>1459845.5099999998</v>
      </c>
      <c r="E21" s="6">
        <f>SUM(E22:E27)</f>
        <v>0</v>
      </c>
      <c r="F21" s="6">
        <f t="shared" si="0"/>
        <v>1459845.5099999998</v>
      </c>
    </row>
    <row r="22" spans="2:6" ht="15.75" customHeight="1">
      <c r="B22" s="12" t="s">
        <v>9</v>
      </c>
      <c r="C22" s="12"/>
      <c r="D22" s="6">
        <f>'1 квартал'!D22+'2 квартал'!D22+'3 квартал '!D22+'4 квартал '!D22</f>
        <v>166571.94</v>
      </c>
      <c r="E22" s="6"/>
      <c r="F22" s="6">
        <f t="shared" si="0"/>
        <v>166571.94</v>
      </c>
    </row>
    <row r="23" spans="2:6" ht="12">
      <c r="B23" s="12" t="s">
        <v>10</v>
      </c>
      <c r="C23" s="12"/>
      <c r="D23" s="6">
        <f>'1 квартал'!D23+'2 квартал'!D23+'3 квартал '!D23+'4 квартал '!D23</f>
        <v>0</v>
      </c>
      <c r="E23" s="6"/>
      <c r="F23" s="6">
        <f t="shared" si="0"/>
        <v>0</v>
      </c>
    </row>
    <row r="24" spans="2:6" ht="12">
      <c r="B24" s="12" t="s">
        <v>11</v>
      </c>
      <c r="C24" s="12"/>
      <c r="D24" s="6">
        <f>'1 квартал'!D24+'2 квартал'!D24+'3 квартал '!D24+'4 квартал '!D24</f>
        <v>0</v>
      </c>
      <c r="E24" s="6"/>
      <c r="F24" s="6">
        <f t="shared" si="0"/>
        <v>0</v>
      </c>
    </row>
    <row r="25" spans="2:6" ht="12">
      <c r="B25" s="13" t="s">
        <v>21</v>
      </c>
      <c r="C25" s="13"/>
      <c r="D25" s="6">
        <f>'1 квартал'!D25+'2 квартал'!D25+'3 квартал '!D25+'4 квартал '!D25</f>
        <v>68792.450000000012</v>
      </c>
      <c r="E25" s="6"/>
      <c r="F25" s="6">
        <f t="shared" si="0"/>
        <v>68792.450000000012</v>
      </c>
    </row>
    <row r="26" spans="2:6" ht="12">
      <c r="B26" s="13" t="s">
        <v>22</v>
      </c>
      <c r="C26" s="13"/>
      <c r="D26" s="6">
        <f>'1 квартал'!D26+'2 квартал'!D26+'3 квартал '!D26+'4 квартал '!D26</f>
        <v>0</v>
      </c>
      <c r="E26" s="6"/>
      <c r="F26" s="6">
        <f t="shared" si="0"/>
        <v>0</v>
      </c>
    </row>
    <row r="27" spans="2:6" ht="12">
      <c r="B27" s="12" t="s">
        <v>12</v>
      </c>
      <c r="C27" s="12"/>
      <c r="D27" s="6">
        <f>'1 квартал'!D27+'2 квартал'!D27+'3 квартал '!D27+'4 квартал '!D27</f>
        <v>30131.5</v>
      </c>
      <c r="E27" s="6"/>
      <c r="F27" s="6">
        <f t="shared" si="0"/>
        <v>30131.5</v>
      </c>
    </row>
    <row r="28" spans="2:6" ht="36">
      <c r="B28" s="10" t="s">
        <v>16</v>
      </c>
      <c r="C28" s="10"/>
      <c r="D28" s="16">
        <f>'1 квартал'!D28+'2 квартал'!D28+'3 квартал '!D28+'4 квартал '!D28</f>
        <v>234174.96000000002</v>
      </c>
      <c r="E28" s="6"/>
      <c r="F28" s="6">
        <f t="shared" si="0"/>
        <v>234174.96000000002</v>
      </c>
    </row>
    <row r="29" spans="2:6" ht="12">
      <c r="B29" s="11" t="s">
        <v>13</v>
      </c>
      <c r="C29" s="11"/>
      <c r="D29" s="16">
        <f>'1 квартал'!D29+'2 квартал'!D29+'3 квартал '!D29+'4 квартал '!D29</f>
        <v>49334.239999999998</v>
      </c>
      <c r="E29" s="6"/>
      <c r="F29" s="6">
        <f t="shared" si="0"/>
        <v>49334.239999999998</v>
      </c>
    </row>
    <row r="30" spans="2:6" ht="37.5" customHeight="1">
      <c r="B30" s="11" t="s">
        <v>27</v>
      </c>
      <c r="C30" s="11"/>
      <c r="D30" s="16">
        <f>D31+D32+D33</f>
        <v>512343.36000000004</v>
      </c>
      <c r="E30" s="6"/>
      <c r="F30" s="6">
        <f t="shared" si="0"/>
        <v>512343.36000000004</v>
      </c>
    </row>
    <row r="31" spans="2:6" ht="12">
      <c r="B31" s="12" t="s">
        <v>14</v>
      </c>
      <c r="C31" s="12"/>
      <c r="D31" s="6">
        <f>'1 квартал'!D31+'2 квартал'!D31+'3 квартал '!D31+'4 квартал '!D31</f>
        <v>140200.35</v>
      </c>
      <c r="E31" s="6"/>
      <c r="F31" s="6">
        <f t="shared" si="0"/>
        <v>140200.35</v>
      </c>
    </row>
    <row r="32" spans="2:6" ht="24">
      <c r="B32" s="13" t="s">
        <v>36</v>
      </c>
      <c r="C32" s="13"/>
      <c r="D32" s="6">
        <f>'1 квартал'!D32+'2 квартал'!D32+'3 квартал '!D32+'4 квартал '!D32</f>
        <v>181715.31</v>
      </c>
      <c r="E32" s="6"/>
      <c r="F32" s="6">
        <f t="shared" si="0"/>
        <v>181715.31</v>
      </c>
    </row>
    <row r="33" spans="2:6" ht="12">
      <c r="B33" s="13" t="s">
        <v>23</v>
      </c>
      <c r="C33" s="13"/>
      <c r="D33" s="6">
        <f>'1 квартал'!D33+'2 квартал'!D33+'3 квартал '!D33+'4 квартал '!D33</f>
        <v>190427.7</v>
      </c>
      <c r="E33" s="6"/>
      <c r="F33" s="6">
        <f t="shared" si="0"/>
        <v>190427.7</v>
      </c>
    </row>
    <row r="34" spans="2:6" ht="12">
      <c r="B34" s="10" t="s">
        <v>32</v>
      </c>
      <c r="C34" s="10"/>
      <c r="D34" s="6">
        <f>'1 квартал'!D34+'2 квартал'!D34+'3 квартал '!D34+'4 квартал '!D34</f>
        <v>45000</v>
      </c>
      <c r="E34" s="6"/>
      <c r="F34" s="6">
        <f t="shared" si="0"/>
        <v>45000</v>
      </c>
    </row>
    <row r="35" spans="2:6" ht="12">
      <c r="B35" s="11" t="s">
        <v>58</v>
      </c>
      <c r="C35" s="11"/>
      <c r="D35" s="6">
        <f>'1 квартал'!D35+'2 квартал'!D35+'3 квартал '!D35+'4 квартал '!D35</f>
        <v>69569.820000000007</v>
      </c>
      <c r="E35" s="6"/>
      <c r="F35" s="6">
        <f t="shared" si="0"/>
        <v>69569.820000000007</v>
      </c>
    </row>
    <row r="36" spans="2:6" ht="12">
      <c r="B36" s="11" t="s">
        <v>57</v>
      </c>
      <c r="C36" s="11"/>
      <c r="D36" s="6">
        <f>'1 квартал'!D36+'2 квартал'!D36+'3 квартал '!D36+'4 квартал '!D36</f>
        <v>18570.189999999999</v>
      </c>
      <c r="E36" s="6"/>
      <c r="F36" s="6"/>
    </row>
    <row r="37" spans="2:6" ht="12">
      <c r="B37" s="11" t="s">
        <v>35</v>
      </c>
      <c r="C37" s="11"/>
      <c r="D37" s="6">
        <f>'1 квартал'!D37+'2 квартал'!D37+'3 квартал '!D37+'4 квартал '!D37</f>
        <v>0</v>
      </c>
      <c r="E37" s="6"/>
      <c r="F37" s="6">
        <f t="shared" si="0"/>
        <v>0</v>
      </c>
    </row>
    <row r="38" spans="2:6" ht="15.75" customHeight="1">
      <c r="B38" s="11" t="s">
        <v>19</v>
      </c>
      <c r="C38" s="11"/>
      <c r="D38" s="6">
        <f>'1 квартал'!D38+'2 квартал'!D38+'3 квартал '!D38+'4 квартал '!D38</f>
        <v>6471.4</v>
      </c>
      <c r="E38" s="6"/>
      <c r="F38" s="6">
        <f t="shared" si="0"/>
        <v>6471.4</v>
      </c>
    </row>
    <row r="39" spans="2:6" ht="11.25" customHeight="1">
      <c r="B39" s="11" t="s">
        <v>30</v>
      </c>
      <c r="C39" s="11"/>
      <c r="D39" s="6">
        <f>'1 квартал'!D39+'2 квартал'!D39+'3 квартал '!D39+'4 квартал '!D39</f>
        <v>9700</v>
      </c>
      <c r="E39" s="6"/>
      <c r="F39" s="6">
        <f t="shared" si="0"/>
        <v>9700</v>
      </c>
    </row>
    <row r="40" spans="2:6" ht="12" customHeight="1">
      <c r="B40" s="11" t="s">
        <v>31</v>
      </c>
      <c r="C40" s="11"/>
      <c r="D40" s="6">
        <f>'1 квартал'!D40+'2 квартал'!D40+'3 квартал '!D40+'4 квартал '!D40</f>
        <v>3350</v>
      </c>
      <c r="E40" s="6"/>
      <c r="F40" s="6">
        <f t="shared" si="0"/>
        <v>3350</v>
      </c>
    </row>
    <row r="41" spans="2:6" ht="12" customHeight="1">
      <c r="B41" s="14" t="s">
        <v>24</v>
      </c>
      <c r="C41" s="14"/>
      <c r="D41" s="6">
        <f>'1 квартал'!D41+'2 квартал'!D41+'3 квартал '!D41+'4 квартал '!D41</f>
        <v>245835.65</v>
      </c>
      <c r="E41" s="6"/>
      <c r="F41" s="6">
        <f t="shared" si="0"/>
        <v>245835.65</v>
      </c>
    </row>
    <row r="42" spans="2:6" ht="12" customHeight="1">
      <c r="B42" s="11" t="s">
        <v>53</v>
      </c>
      <c r="C42" s="11"/>
      <c r="D42" s="16">
        <f>D20-D21</f>
        <v>-38878.489999999758</v>
      </c>
      <c r="E42" s="6"/>
      <c r="F42" s="6">
        <f t="shared" si="0"/>
        <v>-38878.489999999758</v>
      </c>
    </row>
    <row r="43" spans="2:6" ht="12" customHeight="1">
      <c r="B43" s="11" t="s">
        <v>54</v>
      </c>
      <c r="C43" s="11">
        <f>'4 квартал '!D43</f>
        <v>0</v>
      </c>
      <c r="D43" s="6">
        <f>'1 квартал'!D43+'2 квартал'!D43+'3 квартал '!D43+'4 квартал '!D43</f>
        <v>-230816.41000000006</v>
      </c>
      <c r="E43" s="6"/>
      <c r="F43" s="6">
        <f t="shared" si="0"/>
        <v>-230816.41000000006</v>
      </c>
    </row>
    <row r="44" spans="2:6" ht="12">
      <c r="B44" s="11" t="s">
        <v>25</v>
      </c>
      <c r="C44" s="11">
        <f>'4 квартал '!D44</f>
        <v>0</v>
      </c>
      <c r="D44" s="6">
        <f>'1 квартал'!D44+'2 квартал'!D44+'3 квартал '!D44+'4 квартал '!D44</f>
        <v>162745.68</v>
      </c>
      <c r="E44" s="6"/>
      <c r="F44" s="6">
        <f t="shared" si="0"/>
        <v>162745.68</v>
      </c>
    </row>
    <row r="45" spans="2:6" ht="12">
      <c r="B45" s="11" t="s">
        <v>26</v>
      </c>
      <c r="C45" s="11">
        <f>'4 квартал '!D45</f>
        <v>0</v>
      </c>
      <c r="D45" s="6">
        <f>'1 квартал'!D45+'2 квартал'!D45+'3 квартал '!D45+'4 квартал '!D45</f>
        <v>410865.25</v>
      </c>
      <c r="E45" s="6"/>
      <c r="F45" s="6">
        <f t="shared" si="0"/>
        <v>410865.25</v>
      </c>
    </row>
    <row r="46" spans="2:6" ht="64.5" customHeight="1">
      <c r="B46" s="17" t="s">
        <v>20</v>
      </c>
      <c r="C46" s="17"/>
      <c r="E46" s="23"/>
      <c r="F46" s="24"/>
    </row>
  </sheetData>
  <mergeCells count="17">
    <mergeCell ref="B11:D11"/>
    <mergeCell ref="E11:F11"/>
    <mergeCell ref="B12:D12"/>
    <mergeCell ref="E12:F12"/>
    <mergeCell ref="E46:F46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2018-12-14T08:15:26Z</dcterms:modified>
</cp:coreProperties>
</file>