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3" i="1"/>
  <c r="F43" s="1"/>
  <c r="C43"/>
  <c r="C42"/>
  <c r="C41"/>
  <c r="F39"/>
  <c r="F38"/>
  <c r="D38"/>
  <c r="F37"/>
  <c r="D37"/>
  <c r="F36"/>
  <c r="D36"/>
  <c r="F35"/>
  <c r="D35"/>
  <c r="D34"/>
  <c r="F33"/>
  <c r="D33"/>
  <c r="D32"/>
  <c r="F32" s="1"/>
  <c r="F31"/>
  <c r="D31"/>
  <c r="D30"/>
  <c r="F30" s="1"/>
  <c r="F29"/>
  <c r="D29"/>
  <c r="D28"/>
  <c r="F28" s="1"/>
  <c r="F27"/>
  <c r="D27"/>
  <c r="D26"/>
  <c r="F26" s="1"/>
  <c r="F25"/>
  <c r="F24"/>
  <c r="E23"/>
  <c r="E40" s="1"/>
  <c r="F21"/>
  <c r="D21"/>
  <c r="F20"/>
  <c r="D20"/>
  <c r="F19"/>
  <c r="F18"/>
  <c r="F17"/>
  <c r="D17"/>
  <c r="D22" s="1"/>
  <c r="F16"/>
  <c r="D16"/>
  <c r="D42" s="1"/>
  <c r="F42" s="1"/>
  <c r="F22" l="1"/>
  <c r="D23"/>
  <c r="F23" s="1"/>
  <c r="D40" l="1"/>
  <c r="F40" l="1"/>
  <c r="D41"/>
  <c r="F41" s="1"/>
</calcChain>
</file>

<file path=xl/sharedStrings.xml><?xml version="1.0" encoding="utf-8"?>
<sst xmlns="http://schemas.openxmlformats.org/spreadsheetml/2006/main" count="39" uniqueCount="39">
  <si>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21  за  2019   год</t>
  </si>
  <si>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</si>
  <si>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</si>
  <si>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</si>
  <si>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</si>
  <si>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</si>
  <si>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</si>
  <si>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</si>
  <si>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</si>
  <si>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</si>
  <si>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</si>
  <si>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</si>
  <si>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</si>
  <si>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Оплачено собственниками жилых помещений</t>
  </si>
  <si>
    <t xml:space="preserve">Получено доходов от использования общего имущества </t>
  </si>
  <si>
    <t>Получено доходов от повыш. К-тов</t>
  </si>
  <si>
    <t>ИТОГО ДОХОДОВ</t>
  </si>
  <si>
    <t>Затраты - всего, в том числе:</t>
  </si>
  <si>
    <t xml:space="preserve">Вывоз и утилизация ТБО  
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</si>
  <si>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</si>
  <si>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</si>
  <si>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</si>
  <si>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работы по текущ.ремонту</t>
  </si>
  <si>
    <t>Затраты на приобретение материалов</t>
  </si>
  <si>
    <t>Затраты на заработную плату рабочим  текущего  ремонта (с отчислениями на  соцнужды)</t>
  </si>
  <si>
    <t xml:space="preserve">Прочие затраты по  договорам подряда </t>
  </si>
  <si>
    <t>Услуги РИРЦ</t>
  </si>
  <si>
    <t>Общеэксплуатац.расходы</t>
  </si>
  <si>
    <t>Налог УСН</t>
  </si>
  <si>
    <t>Аварийные работы</t>
  </si>
  <si>
    <t xml:space="preserve">Расходы на управление </t>
  </si>
  <si>
    <t>Юридические услуги</t>
  </si>
  <si>
    <t>Транспортные расходы</t>
  </si>
  <si>
    <t>Нераспределенный (сверхнормат.) ОДН по эл-ву, х.в.</t>
  </si>
  <si>
    <t>Остаток неиспользованных средств за 2019г.</t>
  </si>
  <si>
    <t>Остаток неиспользованных средств на 01.01.2020.</t>
  </si>
  <si>
    <t>Задолженность по оплате по ст."Содержание"</t>
  </si>
  <si>
    <t>Задолженность по оплате по коммун.услугам</t>
  </si>
  <si>
    <t xml:space="preserve">Управляющая организация:
ООО "УК Уютный Дом"
Генеральный директор
___________ В.Е. Скачкова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</si>
</sst>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1" fillId="0" borderId="16" xfId="0" applyFont="1" applyBorder="1" applyAlignment="1">
      <alignment wrapText="1"/>
    </xf>
    <xf numFmtId="0" fontId="1" fillId="0" borderId="16" xfId="0" applyFont="1" applyBorder="1" applyAlignment="1"/>
    <xf numFmtId="0" fontId="1" fillId="0" borderId="9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1" fillId="0" borderId="17" xfId="0" applyFont="1" applyBorder="1"/>
    <xf numFmtId="0" fontId="4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/>
    <xf numFmtId="2" fontId="2" fillId="0" borderId="17" xfId="0" applyNumberFormat="1" applyFont="1" applyBorder="1"/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4" fontId="2" fillId="0" borderId="17" xfId="0" applyNumberFormat="1" applyFont="1" applyBorder="1"/>
    <xf numFmtId="0" fontId="1" fillId="0" borderId="8" xfId="0" applyFont="1" applyBorder="1"/>
    <xf numFmtId="4" fontId="4" fillId="0" borderId="18" xfId="0" applyNumberFormat="1" applyFont="1" applyBorder="1" applyAlignment="1">
      <alignment vertical="center"/>
    </xf>
    <xf numFmtId="4" fontId="1" fillId="0" borderId="18" xfId="0" applyNumberFormat="1" applyFont="1" applyBorder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&#1073;&#1091;&#1093;&#1075;&#1072;&#1083;&#1090;&#1077;&#1088;&#1080;&#1080;%204%20&#1082;&#1074;&#1072;&#1088;&#1090;&#1072;&#1083;%20&#1080;%202019/&#1054;&#1090;&#1095;&#1077;&#1090;-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 "/>
      <sheetName val="3 квартал"/>
      <sheetName val="4 квартал"/>
      <sheetName val="2019"/>
    </sheetNames>
    <sheetDataSet>
      <sheetData sheetId="0">
        <row r="16">
          <cell r="D16">
            <v>117251.1</v>
          </cell>
        </row>
        <row r="17">
          <cell r="D17">
            <v>111384.12</v>
          </cell>
        </row>
        <row r="20">
          <cell r="D20">
            <v>7552.5</v>
          </cell>
        </row>
        <row r="21">
          <cell r="D21">
            <v>1917.58</v>
          </cell>
        </row>
        <row r="26">
          <cell r="D26">
            <v>0</v>
          </cell>
        </row>
        <row r="27">
          <cell r="D27">
            <v>41060</v>
          </cell>
        </row>
        <row r="29">
          <cell r="D29">
            <v>30561.759999999998</v>
          </cell>
        </row>
        <row r="30">
          <cell r="D30">
            <v>38511.68</v>
          </cell>
        </row>
        <row r="31">
          <cell r="D31">
            <v>43664</v>
          </cell>
        </row>
        <row r="32">
          <cell r="D32">
            <v>6333.53</v>
          </cell>
        </row>
        <row r="33">
          <cell r="D33">
            <v>19801.95</v>
          </cell>
        </row>
        <row r="34">
          <cell r="D34">
            <v>4905.76</v>
          </cell>
        </row>
        <row r="35">
          <cell r="D35">
            <v>0</v>
          </cell>
        </row>
        <row r="36">
          <cell r="D36">
            <v>11725.11</v>
          </cell>
        </row>
        <row r="37">
          <cell r="D37">
            <v>1350</v>
          </cell>
        </row>
        <row r="38">
          <cell r="D38">
            <v>380</v>
          </cell>
        </row>
        <row r="41">
          <cell r="C41">
            <v>-73591.850000000006</v>
          </cell>
        </row>
        <row r="42">
          <cell r="C42">
            <v>-120.55</v>
          </cell>
        </row>
      </sheetData>
      <sheetData sheetId="1">
        <row r="16">
          <cell r="D16">
            <v>117251.1</v>
          </cell>
        </row>
        <row r="17">
          <cell r="D17">
            <v>119175.06</v>
          </cell>
        </row>
        <row r="20">
          <cell r="D20">
            <v>6837</v>
          </cell>
        </row>
        <row r="21">
          <cell r="D21">
            <v>1899.06</v>
          </cell>
        </row>
        <row r="26">
          <cell r="D26">
            <v>0</v>
          </cell>
        </row>
        <row r="27">
          <cell r="D27">
            <v>51963.28</v>
          </cell>
        </row>
        <row r="29">
          <cell r="D29">
            <v>1479.15</v>
          </cell>
        </row>
        <row r="30">
          <cell r="D30">
            <v>20914.12</v>
          </cell>
        </row>
        <row r="31">
          <cell r="D31">
            <v>700</v>
          </cell>
        </row>
        <row r="32">
          <cell r="D32">
            <v>6300</v>
          </cell>
        </row>
        <row r="33">
          <cell r="D33">
            <v>4525.18</v>
          </cell>
        </row>
        <row r="35">
          <cell r="D35">
            <v>1041.5999999999999</v>
          </cell>
        </row>
        <row r="36">
          <cell r="D36">
            <v>11725.11</v>
          </cell>
        </row>
        <row r="37">
          <cell r="D37">
            <v>1300</v>
          </cell>
        </row>
        <row r="38">
          <cell r="D38">
            <v>380</v>
          </cell>
        </row>
      </sheetData>
      <sheetData sheetId="2">
        <row r="16">
          <cell r="D16">
            <v>117251.1</v>
          </cell>
        </row>
        <row r="17">
          <cell r="D17">
            <v>117358.12</v>
          </cell>
        </row>
        <row r="20">
          <cell r="D20">
            <v>12302</v>
          </cell>
        </row>
        <row r="21">
          <cell r="D21">
            <v>2117.42</v>
          </cell>
        </row>
        <row r="26">
          <cell r="D26">
            <v>0</v>
          </cell>
        </row>
        <row r="27">
          <cell r="D27">
            <v>39060</v>
          </cell>
        </row>
        <row r="29">
          <cell r="D29">
            <v>6252.34</v>
          </cell>
        </row>
        <row r="30">
          <cell r="D30">
            <v>27561.68</v>
          </cell>
        </row>
        <row r="31">
          <cell r="D31">
            <v>21884.14</v>
          </cell>
        </row>
        <row r="32">
          <cell r="D32">
            <v>6651.34</v>
          </cell>
        </row>
        <row r="33">
          <cell r="D33">
            <v>12864.619999999999</v>
          </cell>
        </row>
        <row r="35">
          <cell r="D35">
            <v>2083.1999999999998</v>
          </cell>
        </row>
        <row r="36">
          <cell r="D36">
            <v>11725.11</v>
          </cell>
        </row>
        <row r="37">
          <cell r="D37">
            <v>1350</v>
          </cell>
        </row>
        <row r="38">
          <cell r="D38">
            <v>400</v>
          </cell>
        </row>
      </sheetData>
      <sheetData sheetId="3">
        <row r="16">
          <cell r="D16">
            <v>117251.1</v>
          </cell>
        </row>
        <row r="17">
          <cell r="D17">
            <v>118122.54</v>
          </cell>
        </row>
        <row r="20">
          <cell r="D20">
            <v>6375.27</v>
          </cell>
        </row>
        <row r="21">
          <cell r="D21">
            <v>2048.4899999999998</v>
          </cell>
        </row>
        <row r="26">
          <cell r="D26">
            <v>10314.280000000001</v>
          </cell>
        </row>
        <row r="27">
          <cell r="D27">
            <v>39060</v>
          </cell>
        </row>
        <row r="29">
          <cell r="D29">
            <v>104.76</v>
          </cell>
        </row>
        <row r="30">
          <cell r="D30">
            <v>22647.32</v>
          </cell>
        </row>
        <row r="31">
          <cell r="D31">
            <v>900</v>
          </cell>
        </row>
        <row r="32">
          <cell r="D32">
            <v>6437.79</v>
          </cell>
        </row>
        <row r="33">
          <cell r="D33">
            <v>7123.59</v>
          </cell>
        </row>
        <row r="35">
          <cell r="D35">
            <v>3916.6</v>
          </cell>
        </row>
        <row r="36">
          <cell r="D36">
            <v>11725.11</v>
          </cell>
        </row>
        <row r="37">
          <cell r="D37">
            <v>1350</v>
          </cell>
        </row>
        <row r="38">
          <cell r="D38">
            <v>400</v>
          </cell>
        </row>
        <row r="41">
          <cell r="D41">
            <v>-98936.800000000061</v>
          </cell>
        </row>
        <row r="42">
          <cell r="D42">
            <v>2844.0100000000411</v>
          </cell>
        </row>
        <row r="43">
          <cell r="D43">
            <v>10410.85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workbookViewId="0">
      <selection sqref="A1:XFD1048576"/>
    </sheetView>
  </sheetViews>
  <sheetFormatPr defaultRowHeight="11.25"/>
  <cols>
    <col min="1" max="1" width="1.28515625" style="3" customWidth="1"/>
    <col min="2" max="2" width="41.7109375" style="3" customWidth="1"/>
    <col min="3" max="3" width="19.140625" style="3" customWidth="1"/>
    <col min="4" max="4" width="12.42578125" style="3" customWidth="1"/>
    <col min="5" max="5" width="10.42578125" style="3" customWidth="1"/>
    <col min="6" max="6" width="21" style="3" customWidth="1"/>
    <col min="7" max="7" width="4.42578125" style="3" customWidth="1"/>
    <col min="8" max="16384" width="9.140625" style="3"/>
  </cols>
  <sheetData>
    <row r="1" spans="2:9" ht="2.25" customHeight="1">
      <c r="B1" s="1"/>
      <c r="C1" s="1"/>
      <c r="D1" s="1"/>
      <c r="E1" s="1"/>
      <c r="F1" s="2"/>
      <c r="G1" s="1"/>
      <c r="H1" s="1"/>
    </row>
    <row r="2" spans="2:9" ht="0.75" hidden="1" customHeight="1">
      <c r="B2" s="1"/>
      <c r="C2" s="1"/>
      <c r="D2" s="1"/>
      <c r="E2" s="1"/>
      <c r="F2" s="4"/>
      <c r="G2" s="1"/>
      <c r="H2" s="1"/>
      <c r="I2" s="1"/>
    </row>
    <row r="3" spans="2:9" ht="24.75" hidden="1" customHeight="1">
      <c r="B3" s="1"/>
      <c r="C3" s="1"/>
      <c r="D3" s="1"/>
      <c r="E3" s="1"/>
      <c r="F3" s="4"/>
      <c r="G3" s="1"/>
      <c r="H3" s="1"/>
      <c r="I3" s="1"/>
    </row>
    <row r="4" spans="2:9" ht="45" customHeight="1">
      <c r="B4" s="5" t="s">
        <v>0</v>
      </c>
      <c r="C4" s="5"/>
      <c r="D4" s="6"/>
      <c r="E4" s="6"/>
      <c r="F4" s="6"/>
      <c r="G4" s="1"/>
      <c r="H4" s="1"/>
      <c r="I4" s="1"/>
    </row>
    <row r="5" spans="2:9" ht="4.5" customHeight="1" thickBot="1"/>
    <row r="6" spans="2:9" ht="12">
      <c r="B6" s="7" t="s">
        <v>1</v>
      </c>
      <c r="C6" s="8"/>
      <c r="D6" s="9"/>
      <c r="E6" s="10" t="s">
        <v>2</v>
      </c>
      <c r="F6" s="11"/>
    </row>
    <row r="7" spans="2:9" ht="12">
      <c r="B7" s="12" t="s">
        <v>3</v>
      </c>
      <c r="C7" s="13"/>
      <c r="D7" s="14"/>
      <c r="E7" s="15">
        <v>2605.58</v>
      </c>
      <c r="F7" s="16"/>
    </row>
    <row r="8" spans="2:9" ht="11.25" customHeight="1">
      <c r="B8" s="12" t="s">
        <v>4</v>
      </c>
      <c r="C8" s="13"/>
      <c r="D8" s="14"/>
      <c r="E8" s="15">
        <v>0</v>
      </c>
      <c r="F8" s="16"/>
    </row>
    <row r="9" spans="2:9" ht="11.25" customHeight="1">
      <c r="B9" s="12" t="s">
        <v>5</v>
      </c>
      <c r="C9" s="13"/>
      <c r="D9" s="14"/>
      <c r="E9" s="15">
        <v>402</v>
      </c>
      <c r="F9" s="16"/>
    </row>
    <row r="10" spans="2:9" ht="12">
      <c r="B10" s="12" t="s">
        <v>6</v>
      </c>
      <c r="C10" s="13"/>
      <c r="D10" s="14"/>
      <c r="E10" s="15"/>
      <c r="F10" s="16"/>
    </row>
    <row r="11" spans="2:9" ht="12">
      <c r="B11" s="12" t="s">
        <v>7</v>
      </c>
      <c r="C11" s="13"/>
      <c r="D11" s="14"/>
      <c r="E11" s="15">
        <v>82</v>
      </c>
      <c r="F11" s="16"/>
    </row>
    <row r="12" spans="2:9" ht="25.5" customHeight="1" thickBot="1">
      <c r="B12" s="17" t="s">
        <v>8</v>
      </c>
      <c r="C12" s="18"/>
      <c r="D12" s="19"/>
      <c r="E12" s="20">
        <v>15</v>
      </c>
      <c r="F12" s="21"/>
    </row>
    <row r="13" spans="2:9" ht="3.75" customHeight="1">
      <c r="B13" s="22"/>
      <c r="C13" s="22"/>
      <c r="D13" s="23"/>
      <c r="E13" s="23"/>
      <c r="F13" s="23"/>
    </row>
    <row r="14" spans="2:9" ht="33.75" customHeight="1">
      <c r="B14" s="24"/>
      <c r="C14" s="25"/>
      <c r="D14" s="26" t="s">
        <v>9</v>
      </c>
      <c r="E14" s="26" t="s">
        <v>10</v>
      </c>
      <c r="F14" s="27" t="s">
        <v>11</v>
      </c>
    </row>
    <row r="15" spans="2:9">
      <c r="B15" s="28">
        <v>1</v>
      </c>
      <c r="C15" s="28"/>
      <c r="D15" s="28">
        <v>2</v>
      </c>
      <c r="E15" s="28">
        <v>3</v>
      </c>
      <c r="F15" s="28">
        <v>4</v>
      </c>
    </row>
    <row r="16" spans="2:9" ht="12">
      <c r="B16" s="29" t="s">
        <v>12</v>
      </c>
      <c r="C16" s="29"/>
      <c r="D16" s="30">
        <f>'[1]1 квартал'!D16+'[1]2 квартал '!D16+'[1]3 квартал'!D16+'[1]4 квартал'!D16</f>
        <v>469004.4</v>
      </c>
      <c r="E16" s="30"/>
      <c r="F16" s="30">
        <f>D16+E16</f>
        <v>469004.4</v>
      </c>
    </row>
    <row r="17" spans="2:6" ht="12">
      <c r="B17" s="31" t="s">
        <v>13</v>
      </c>
      <c r="C17" s="31"/>
      <c r="D17" s="30">
        <f>'[1]1 квартал'!D17+'[1]2 квартал '!D17+'[1]3 квартал'!D17+'[1]4 квартал'!D17</f>
        <v>466039.83999999997</v>
      </c>
      <c r="E17" s="30"/>
      <c r="F17" s="30">
        <f t="shared" ref="F17:F43" si="0">D17+E17</f>
        <v>466039.83999999997</v>
      </c>
    </row>
    <row r="18" spans="2:6" ht="12">
      <c r="B18" s="31"/>
      <c r="C18" s="31"/>
      <c r="D18" s="30"/>
      <c r="E18" s="30"/>
      <c r="F18" s="30">
        <f t="shared" si="0"/>
        <v>0</v>
      </c>
    </row>
    <row r="19" spans="2:6" ht="12">
      <c r="B19" s="31"/>
      <c r="C19" s="31"/>
      <c r="D19" s="30"/>
      <c r="E19" s="30"/>
      <c r="F19" s="30">
        <f t="shared" si="0"/>
        <v>0</v>
      </c>
    </row>
    <row r="20" spans="2:6" ht="21">
      <c r="B20" s="32" t="s">
        <v>14</v>
      </c>
      <c r="C20" s="32"/>
      <c r="D20" s="30">
        <f>'[1]1 квартал'!D20+'[1]2 квартал '!D20+'[1]3 квартал'!D20+'[1]4 квартал'!D20</f>
        <v>33066.770000000004</v>
      </c>
      <c r="E20" s="30"/>
      <c r="F20" s="30">
        <f t="shared" si="0"/>
        <v>33066.770000000004</v>
      </c>
    </row>
    <row r="21" spans="2:6" ht="12">
      <c r="B21" s="29" t="s">
        <v>15</v>
      </c>
      <c r="C21" s="29"/>
      <c r="D21" s="30">
        <f>'[1]1 квартал'!D21+'[1]2 квартал '!D21+'[1]3 квартал'!D21+'[1]4 квартал'!D21</f>
        <v>7982.5499999999993</v>
      </c>
      <c r="E21" s="30"/>
      <c r="F21" s="30">
        <f t="shared" si="0"/>
        <v>7982.5499999999993</v>
      </c>
    </row>
    <row r="22" spans="2:6" ht="12">
      <c r="B22" s="29" t="s">
        <v>16</v>
      </c>
      <c r="C22" s="29"/>
      <c r="D22" s="33">
        <f>D17+D20+D21</f>
        <v>507089.16</v>
      </c>
      <c r="E22" s="30"/>
      <c r="F22" s="30">
        <f t="shared" si="0"/>
        <v>507089.16</v>
      </c>
    </row>
    <row r="23" spans="2:6" ht="12">
      <c r="B23" s="31" t="s">
        <v>17</v>
      </c>
      <c r="C23" s="31"/>
      <c r="D23" s="34">
        <f>D24+D25+D26+D27+D28+D32+D33+D35+D36+D37+D38+D39+D34</f>
        <v>532434.1100000001</v>
      </c>
      <c r="E23" s="30">
        <f>SUM(E24:E26)</f>
        <v>0</v>
      </c>
      <c r="F23" s="30">
        <f t="shared" si="0"/>
        <v>532434.1100000001</v>
      </c>
    </row>
    <row r="24" spans="2:6" ht="24">
      <c r="B24" s="35" t="s">
        <v>18</v>
      </c>
      <c r="C24" s="35"/>
      <c r="D24" s="30">
        <v>0</v>
      </c>
      <c r="E24" s="30"/>
      <c r="F24" s="30">
        <f t="shared" si="0"/>
        <v>0</v>
      </c>
    </row>
    <row r="25" spans="2:6" ht="12">
      <c r="B25" s="35" t="s">
        <v>19</v>
      </c>
      <c r="C25" s="35"/>
      <c r="D25" s="30">
        <v>0</v>
      </c>
      <c r="E25" s="30"/>
      <c r="F25" s="30">
        <f t="shared" si="0"/>
        <v>0</v>
      </c>
    </row>
    <row r="26" spans="2:6" ht="12">
      <c r="B26" s="36" t="s">
        <v>20</v>
      </c>
      <c r="C26" s="36"/>
      <c r="D26" s="30">
        <f>'[1]1 квартал'!D26+'[1]2 квартал '!D26+'[1]3 квартал'!D26+'[1]4 квартал'!D26</f>
        <v>10314.280000000001</v>
      </c>
      <c r="E26" s="30"/>
      <c r="F26" s="30">
        <f t="shared" si="0"/>
        <v>10314.280000000001</v>
      </c>
    </row>
    <row r="27" spans="2:6" ht="36">
      <c r="B27" s="29" t="s">
        <v>21</v>
      </c>
      <c r="C27" s="29"/>
      <c r="D27" s="34">
        <f>'[1]1 квартал'!D27+'[1]2 квартал '!D27+'[1]3 квартал'!D27+'[1]4 квартал'!D27</f>
        <v>171143.28</v>
      </c>
      <c r="E27" s="30"/>
      <c r="F27" s="30">
        <f t="shared" si="0"/>
        <v>171143.28</v>
      </c>
    </row>
    <row r="28" spans="2:6" ht="12">
      <c r="B28" s="29" t="s">
        <v>22</v>
      </c>
      <c r="C28" s="29"/>
      <c r="D28" s="33">
        <f>D29+D30+D31</f>
        <v>215180.95</v>
      </c>
      <c r="E28" s="30"/>
      <c r="F28" s="30">
        <f t="shared" si="0"/>
        <v>215180.95</v>
      </c>
    </row>
    <row r="29" spans="2:6" ht="12">
      <c r="B29" s="36" t="s">
        <v>23</v>
      </c>
      <c r="C29" s="36"/>
      <c r="D29" s="30">
        <f>'[1]1 квартал'!D29+'[1]2 квартал '!D29+'[1]3 квартал'!D29+'[1]4 квартал'!D29</f>
        <v>38398.01</v>
      </c>
      <c r="E29" s="30"/>
      <c r="F29" s="30">
        <f t="shared" si="0"/>
        <v>38398.01</v>
      </c>
    </row>
    <row r="30" spans="2:6" ht="24">
      <c r="B30" s="35" t="s">
        <v>24</v>
      </c>
      <c r="C30" s="35"/>
      <c r="D30" s="30">
        <f>'[1]1 квартал'!D30+'[1]2 квартал '!D30+'[1]3 квартал'!D30+'[1]4 квартал'!D30</f>
        <v>109634.80000000002</v>
      </c>
      <c r="E30" s="30"/>
      <c r="F30" s="30">
        <f t="shared" si="0"/>
        <v>109634.80000000002</v>
      </c>
    </row>
    <row r="31" spans="2:6" ht="12">
      <c r="B31" s="35" t="s">
        <v>25</v>
      </c>
      <c r="C31" s="35"/>
      <c r="D31" s="30">
        <f>'[1]1 квартал'!D31+'[1]2 квартал '!D31+'[1]3 квартал'!D31+'[1]4 квартал'!D31</f>
        <v>67148.14</v>
      </c>
      <c r="E31" s="30"/>
      <c r="F31" s="30">
        <f t="shared" si="0"/>
        <v>67148.14</v>
      </c>
    </row>
    <row r="32" spans="2:6" ht="12">
      <c r="B32" s="31" t="s">
        <v>26</v>
      </c>
      <c r="C32" s="31"/>
      <c r="D32" s="30">
        <f>'[1]1 квартал'!D32+'[1]2 квартал '!D32+'[1]3 квартал'!D32+'[1]4 квартал'!D32</f>
        <v>25722.66</v>
      </c>
      <c r="E32" s="30"/>
      <c r="F32" s="30">
        <f t="shared" si="0"/>
        <v>25722.66</v>
      </c>
    </row>
    <row r="33" spans="2:6" ht="12">
      <c r="B33" s="31" t="s">
        <v>27</v>
      </c>
      <c r="C33" s="31"/>
      <c r="D33" s="30">
        <f>'[1]1 квартал'!D33+'[1]2 квартал '!D33+'[1]3 квартал'!D33+'[1]4 квартал'!D33</f>
        <v>44315.34</v>
      </c>
      <c r="E33" s="30"/>
      <c r="F33" s="30">
        <f t="shared" si="0"/>
        <v>44315.34</v>
      </c>
    </row>
    <row r="34" spans="2:6" ht="12">
      <c r="B34" s="31" t="s">
        <v>28</v>
      </c>
      <c r="C34" s="31"/>
      <c r="D34" s="30">
        <f>'[1]1 квартал'!D34</f>
        <v>4905.76</v>
      </c>
      <c r="E34" s="30"/>
      <c r="F34" s="30"/>
    </row>
    <row r="35" spans="2:6" ht="12">
      <c r="B35" s="31" t="s">
        <v>29</v>
      </c>
      <c r="C35" s="31"/>
      <c r="D35" s="30">
        <f>'[1]1 квартал'!D35+'[1]2 квартал '!D35+'[1]3 квартал'!D35+'[1]4 квартал'!D35</f>
        <v>7041.4</v>
      </c>
      <c r="E35" s="30"/>
      <c r="F35" s="30">
        <f t="shared" si="0"/>
        <v>7041.4</v>
      </c>
    </row>
    <row r="36" spans="2:6" ht="12">
      <c r="B36" s="29" t="s">
        <v>30</v>
      </c>
      <c r="C36" s="29"/>
      <c r="D36" s="30">
        <f>'[1]1 квартал'!D36+'[1]2 квартал '!D36+'[1]3 квартал'!D36+'[1]4 квартал'!D36</f>
        <v>46900.44</v>
      </c>
      <c r="E36" s="30"/>
      <c r="F36" s="30">
        <f t="shared" si="0"/>
        <v>46900.44</v>
      </c>
    </row>
    <row r="37" spans="2:6" ht="12">
      <c r="B37" s="29" t="s">
        <v>31</v>
      </c>
      <c r="C37" s="29"/>
      <c r="D37" s="30">
        <f>'[1]1 квартал'!D37+'[1]2 квартал '!D37+'[1]3 квартал'!D37+'[1]4 квартал'!D37</f>
        <v>5350</v>
      </c>
      <c r="E37" s="30"/>
      <c r="F37" s="30">
        <f t="shared" si="0"/>
        <v>5350</v>
      </c>
    </row>
    <row r="38" spans="2:6" ht="12">
      <c r="B38" s="29" t="s">
        <v>32</v>
      </c>
      <c r="C38" s="29"/>
      <c r="D38" s="30">
        <f>'[1]1 квартал'!D38+'[1]2 квартал '!D38+'[1]3 квартал'!D38+'[1]4 квартал'!D38</f>
        <v>1560</v>
      </c>
      <c r="E38" s="30"/>
      <c r="F38" s="30">
        <f t="shared" si="0"/>
        <v>1560</v>
      </c>
    </row>
    <row r="39" spans="2:6" ht="21">
      <c r="B39" s="32" t="s">
        <v>33</v>
      </c>
      <c r="C39" s="32"/>
      <c r="D39" s="30"/>
      <c r="E39" s="30"/>
      <c r="F39" s="30">
        <f t="shared" si="0"/>
        <v>0</v>
      </c>
    </row>
    <row r="40" spans="2:6" ht="12">
      <c r="B40" s="31" t="s">
        <v>34</v>
      </c>
      <c r="C40" s="31"/>
      <c r="D40" s="37">
        <f>D22-D23</f>
        <v>-25344.950000000128</v>
      </c>
      <c r="E40" s="38">
        <f>E20-(E23+E27+E29+E30+E33+E35+E36)</f>
        <v>0</v>
      </c>
      <c r="F40" s="30">
        <f t="shared" si="0"/>
        <v>-25344.950000000128</v>
      </c>
    </row>
    <row r="41" spans="2:6" ht="12">
      <c r="B41" s="31" t="s">
        <v>35</v>
      </c>
      <c r="C41" s="39">
        <f>'[1]4 квартал'!D41</f>
        <v>-98936.800000000061</v>
      </c>
      <c r="D41" s="40">
        <f>D40+'[1]1 квартал'!C41</f>
        <v>-98936.800000000134</v>
      </c>
      <c r="E41" s="38"/>
      <c r="F41" s="30">
        <f t="shared" si="0"/>
        <v>-98936.800000000134</v>
      </c>
    </row>
    <row r="42" spans="2:6" ht="12">
      <c r="B42" s="31" t="s">
        <v>36</v>
      </c>
      <c r="C42" s="39">
        <f>'[1]4 квартал'!D42</f>
        <v>2844.0100000000411</v>
      </c>
      <c r="D42" s="40">
        <f>D16-D17+'[1]1 квартал'!C42</f>
        <v>2844.0100000000557</v>
      </c>
      <c r="E42" s="38"/>
      <c r="F42" s="30">
        <f t="shared" si="0"/>
        <v>2844.0100000000557</v>
      </c>
    </row>
    <row r="43" spans="2:6" ht="12">
      <c r="B43" s="31" t="s">
        <v>37</v>
      </c>
      <c r="C43" s="39">
        <f>'[1]4 квартал'!D43</f>
        <v>10410.85</v>
      </c>
      <c r="D43" s="40">
        <f>C43</f>
        <v>10410.85</v>
      </c>
      <c r="E43" s="30"/>
      <c r="F43" s="30">
        <f t="shared" si="0"/>
        <v>10410.85</v>
      </c>
    </row>
    <row r="44" spans="2:6" ht="60">
      <c r="B44" s="41" t="s">
        <v>38</v>
      </c>
      <c r="C44" s="41"/>
      <c r="E44" s="42"/>
      <c r="F44" s="43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Papik</dc:creator>
  <cp:lastModifiedBy>Papik</cp:lastModifiedBy>
  <dcterms:created xsi:type="dcterms:W3CDTF">2020-04-03T18:51:40Z</dcterms:created>
  <dcterms:modified xsi:type="dcterms:W3CDTF">2020-04-03T18:51:58Z</dcterms:modified>
</cp:coreProperties>
</file>