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C51" i="1"/>
  <c r="D51" s="1"/>
  <c r="F51" s="1"/>
  <c r="C50"/>
  <c r="C49"/>
  <c r="D47"/>
  <c r="F47" s="1"/>
  <c r="D46"/>
  <c r="F46" s="1"/>
  <c r="D45"/>
  <c r="F45" s="1"/>
  <c r="D44"/>
  <c r="F44" s="1"/>
  <c r="D43"/>
  <c r="F43" s="1"/>
  <c r="F42"/>
  <c r="D41"/>
  <c r="D40"/>
  <c r="F40" s="1"/>
  <c r="D39"/>
  <c r="F39" s="1"/>
  <c r="D38"/>
  <c r="F38" s="1"/>
  <c r="D37"/>
  <c r="F37" s="1"/>
  <c r="D35"/>
  <c r="F35" s="1"/>
  <c r="D34"/>
  <c r="F34" s="1"/>
  <c r="D33"/>
  <c r="F33" s="1"/>
  <c r="D32"/>
  <c r="F31"/>
  <c r="D31"/>
  <c r="E30"/>
  <c r="D29"/>
  <c r="F29" s="1"/>
  <c r="F28"/>
  <c r="F27"/>
  <c r="D26"/>
  <c r="F26" s="1"/>
  <c r="D25"/>
  <c r="F25" s="1"/>
  <c r="D24"/>
  <c r="F24" s="1"/>
  <c r="E23"/>
  <c r="F21"/>
  <c r="D21"/>
  <c r="F20"/>
  <c r="D20"/>
  <c r="F19"/>
  <c r="F18"/>
  <c r="F17"/>
  <c r="D17"/>
  <c r="D22" s="1"/>
  <c r="F16"/>
  <c r="D16"/>
  <c r="D50" s="1"/>
  <c r="F50" s="1"/>
  <c r="F22" l="1"/>
  <c r="D30"/>
  <c r="F30" s="1"/>
  <c r="D36"/>
  <c r="F36" s="1"/>
  <c r="D23" l="1"/>
  <c r="F23" l="1"/>
  <c r="D48"/>
  <c r="D49" l="1"/>
  <c r="F49" s="1"/>
  <c r="F48"/>
</calcChain>
</file>

<file path=xl/sharedStrings.xml><?xml version="1.0" encoding="utf-8"?>
<sst xmlns="http://schemas.openxmlformats.org/spreadsheetml/2006/main" count="47" uniqueCount="47">
  <si>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Романа Брянского, д. №  1  за 2019  год</t>
  </si>
  <si>
    <t>Наименование</t>
  </si>
  <si>
    <t>Обслуживаемый объем</t>
  </si>
  <si>
    <t>Общая площадь жилых помещений, м2</t>
  </si>
  <si>
    <t>Общая площадь нежилых помещений, м2</t>
  </si>
  <si>
    <t>Площадь лестничных клеток, м2</t>
  </si>
  <si>
    <t>Площадь придомовой территории, м2</t>
  </si>
  <si>
    <t>Количество проживающих в доме человек</t>
  </si>
  <si>
    <t>Тариф за содержание и текущий ремонт помещения
 - рублей в месяц</t>
  </si>
  <si>
    <t>Содержание
 и текущий 
ремонт, руб</t>
  </si>
  <si>
    <t>Капитальный
 ремонт, руб.</t>
  </si>
  <si>
    <t>Всего, руб.</t>
  </si>
  <si>
    <t>Начислено по ст. "содержание и текущий ремонт"</t>
  </si>
  <si>
    <t>Оплачено собственниками жилых помещений</t>
  </si>
  <si>
    <t xml:space="preserve">Получено доходов от использования общего имущества </t>
  </si>
  <si>
    <t>Получено доходов от повыш. К-тов</t>
  </si>
  <si>
    <t>ИТОГО ДОХОДОВ</t>
  </si>
  <si>
    <t>Затраты - всего, в том числе:</t>
  </si>
  <si>
    <t>Содержание и ТО лифтов</t>
  </si>
  <si>
    <t>Страховка лифтов</t>
  </si>
  <si>
    <t>Освидетельствование лифтов</t>
  </si>
  <si>
    <t xml:space="preserve">Вывоз и утилизация ТБО </t>
  </si>
  <si>
    <t>Вывоз крупногабаритного мусора</t>
  </si>
  <si>
    <t>ТО газовых сетей</t>
  </si>
  <si>
    <r>
      <t xml:space="preserve">Затраты на санитарное содержание мест общего пользования и придомовой территории дома </t>
    </r>
    <r>
      <rPr>
        <sz val="9"/>
        <color theme="1"/>
        <rFont val="Times New Roman"/>
        <family val="1"/>
        <charset val="204"/>
      </rPr>
      <t>(с отчислениями и соцслужбы)</t>
    </r>
    <r>
      <rPr>
        <b/>
        <sz val="9"/>
        <color theme="1"/>
        <rFont val="Times New Roman"/>
        <family val="1"/>
        <charset val="204"/>
      </rPr>
      <t xml:space="preserve"> всего, в т.ч.</t>
    </r>
  </si>
  <si>
    <t>Затраты на содержание дворника (с  отчислениями на соцнужды)</t>
  </si>
  <si>
    <t>Затраты на содержание уборщика мусорокамер (с  отчислениями на соцнужды)</t>
  </si>
  <si>
    <t>Затраты на содержание уборщицы (с отчислениями на соцнужды)</t>
  </si>
  <si>
    <t>Услуги РИРЦ</t>
  </si>
  <si>
    <t>Услуги РИРЦ (кап.ремонт)</t>
  </si>
  <si>
    <t>Затраты на работы текущего ремонта, в т.ч.</t>
  </si>
  <si>
    <t>Затраты на приобретение материалов</t>
  </si>
  <si>
    <t>Затраты на заработную плату рабочим  текущего  ремонта (с отчислениями на  соцнужды)</t>
  </si>
  <si>
    <t xml:space="preserve">Прочие затраты по  договорам подряда </t>
  </si>
  <si>
    <t>Общеэксплуатационные расходы</t>
  </si>
  <si>
    <t>Налог УСН</t>
  </si>
  <si>
    <t>благоустройство</t>
  </si>
  <si>
    <t>Электричество на СОИД</t>
  </si>
  <si>
    <t>Аварийные работы</t>
  </si>
  <si>
    <t>Юридические расходы</t>
  </si>
  <si>
    <t>Транспортные расходы</t>
  </si>
  <si>
    <t xml:space="preserve">Расходы на управление </t>
  </si>
  <si>
    <t>Остаток неиспользованных средств за 2019г.</t>
  </si>
  <si>
    <t>Остаток неиспользованных средств на 01.01.2020г.</t>
  </si>
  <si>
    <t>Задолженность по оплате за содержание</t>
  </si>
  <si>
    <t>Задолженность по оплате за коммунальные услуги</t>
  </si>
  <si>
    <t xml:space="preserve">Управляющая организация:
ООО "УК Уютный Дом"
Генеральный директор
___________ В.Е. Скачкова
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</si>
</sst>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vertical="top" wrapText="1"/>
    </xf>
    <xf numFmtId="0" fontId="1" fillId="0" borderId="0" xfId="0" applyFont="1"/>
    <xf numFmtId="0" fontId="0" fillId="0" borderId="0" xfId="0" applyAlignment="1">
      <alignment vertical="top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6" xfId="0" applyFont="1" applyBorder="1" applyAlignment="1"/>
    <xf numFmtId="0" fontId="5" fillId="0" borderId="7" xfId="0" applyFont="1" applyBorder="1" applyAlignment="1"/>
    <xf numFmtId="0" fontId="5" fillId="0" borderId="8" xfId="0" applyFont="1" applyBorder="1" applyAlignment="1"/>
    <xf numFmtId="0" fontId="5" fillId="0" borderId="9" xfId="0" applyFont="1" applyBorder="1" applyAlignment="1"/>
    <xf numFmtId="0" fontId="5" fillId="0" borderId="10" xfId="0" applyFont="1" applyBorder="1" applyAlignment="1"/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/>
    <xf numFmtId="0" fontId="5" fillId="0" borderId="14" xfId="0" applyFont="1" applyBorder="1" applyAlignment="1"/>
    <xf numFmtId="0" fontId="5" fillId="0" borderId="15" xfId="0" applyFont="1" applyBorder="1" applyAlignment="1"/>
    <xf numFmtId="0" fontId="1" fillId="0" borderId="16" xfId="0" applyFont="1" applyBorder="1" applyAlignment="1">
      <alignment wrapText="1"/>
    </xf>
    <xf numFmtId="0" fontId="1" fillId="0" borderId="16" xfId="0" applyFont="1" applyBorder="1" applyAlignment="1"/>
    <xf numFmtId="0" fontId="1" fillId="0" borderId="9" xfId="0" applyFont="1" applyBorder="1" applyAlignment="1"/>
    <xf numFmtId="0" fontId="2" fillId="0" borderId="9" xfId="0" applyFont="1" applyBorder="1" applyAlignment="1">
      <alignment horizontal="center" vertical="center"/>
    </xf>
    <xf numFmtId="0" fontId="2" fillId="0" borderId="17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vertical="center" wrapText="1"/>
    </xf>
    <xf numFmtId="2" fontId="1" fillId="0" borderId="17" xfId="0" applyNumberFormat="1" applyFont="1" applyBorder="1"/>
    <xf numFmtId="0" fontId="1" fillId="0" borderId="17" xfId="0" applyFont="1" applyBorder="1"/>
    <xf numFmtId="0" fontId="4" fillId="0" borderId="17" xfId="0" applyFont="1" applyBorder="1" applyAlignment="1">
      <alignment vertical="center"/>
    </xf>
    <xf numFmtId="0" fontId="2" fillId="0" borderId="17" xfId="0" applyFont="1" applyBorder="1" applyAlignment="1">
      <alignment vertical="center" wrapText="1"/>
    </xf>
    <xf numFmtId="2" fontId="2" fillId="0" borderId="17" xfId="0" applyNumberFormat="1" applyFont="1" applyBorder="1"/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vertical="center" wrapText="1"/>
    </xf>
    <xf numFmtId="2" fontId="1" fillId="0" borderId="17" xfId="0" applyNumberFormat="1" applyFont="1" applyFill="1" applyBorder="1"/>
    <xf numFmtId="2" fontId="4" fillId="0" borderId="17" xfId="0" applyNumberFormat="1" applyFont="1" applyBorder="1" applyAlignment="1">
      <alignment vertical="center"/>
    </xf>
    <xf numFmtId="0" fontId="6" fillId="0" borderId="0" xfId="0" applyFont="1" applyAlignment="1">
      <alignment vertical="center" wrapText="1"/>
    </xf>
    <xf numFmtId="2" fontId="1" fillId="0" borderId="0" xfId="0" applyNumberFormat="1" applyFont="1"/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%20&#1073;&#1091;&#1093;&#1075;&#1072;&#1083;&#1090;&#1077;&#1088;&#1080;&#1080;%204%20&#1082;&#1074;&#1072;&#1088;&#1090;&#1072;&#1083;%20&#1080;%202019/&#1054;&#1090;&#1095;&#1077;&#1090;-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квартал"/>
      <sheetName val="2 квартал "/>
      <sheetName val="3 квартал"/>
      <sheetName val="4 квартал"/>
      <sheetName val="2019"/>
    </sheetNames>
    <sheetDataSet>
      <sheetData sheetId="0">
        <row r="16">
          <cell r="D16">
            <v>539106.44999999995</v>
          </cell>
        </row>
        <row r="17">
          <cell r="D17">
            <v>523494.84</v>
          </cell>
        </row>
        <row r="20">
          <cell r="D20">
            <v>8835</v>
          </cell>
        </row>
        <row r="21">
          <cell r="D21">
            <v>41221.08</v>
          </cell>
        </row>
        <row r="24">
          <cell r="D24">
            <v>70515</v>
          </cell>
        </row>
        <row r="25">
          <cell r="D25">
            <v>0</v>
          </cell>
        </row>
        <row r="26">
          <cell r="D26">
            <v>0</v>
          </cell>
        </row>
        <row r="29">
          <cell r="D29">
            <v>0</v>
          </cell>
        </row>
        <row r="31">
          <cell r="D31">
            <v>51309.279999999999</v>
          </cell>
        </row>
        <row r="32">
          <cell r="D32">
            <v>19530</v>
          </cell>
        </row>
        <row r="33">
          <cell r="D33">
            <v>59892</v>
          </cell>
        </row>
        <row r="34">
          <cell r="D34">
            <v>21004.05</v>
          </cell>
        </row>
        <row r="35">
          <cell r="D35">
            <v>6372.56</v>
          </cell>
        </row>
        <row r="37">
          <cell r="D37">
            <v>7144.24</v>
          </cell>
        </row>
        <row r="38">
          <cell r="D38">
            <v>74697.41</v>
          </cell>
        </row>
        <row r="39">
          <cell r="D39">
            <v>15102.69</v>
          </cell>
        </row>
        <row r="40">
          <cell r="D40">
            <v>5888.74</v>
          </cell>
        </row>
        <row r="41">
          <cell r="D41">
            <v>23720.97</v>
          </cell>
        </row>
        <row r="43">
          <cell r="D43">
            <v>17297.79</v>
          </cell>
        </row>
        <row r="44">
          <cell r="D44">
            <v>3884.6</v>
          </cell>
        </row>
        <row r="45">
          <cell r="D45">
            <v>4450</v>
          </cell>
        </row>
        <row r="46">
          <cell r="D46">
            <v>1300</v>
          </cell>
        </row>
        <row r="47">
          <cell r="D47">
            <v>97039.16</v>
          </cell>
        </row>
        <row r="49">
          <cell r="C49">
            <v>261969.15</v>
          </cell>
        </row>
        <row r="50">
          <cell r="C50">
            <v>61329.41</v>
          </cell>
        </row>
      </sheetData>
      <sheetData sheetId="1">
        <row r="16">
          <cell r="D16">
            <v>539106.44999999995</v>
          </cell>
        </row>
        <row r="17">
          <cell r="D17">
            <v>521131.45</v>
          </cell>
        </row>
        <row r="20">
          <cell r="D20">
            <v>7998</v>
          </cell>
        </row>
        <row r="21">
          <cell r="D21">
            <v>43925.2</v>
          </cell>
        </row>
        <row r="24">
          <cell r="D24">
            <v>70515</v>
          </cell>
        </row>
        <row r="25">
          <cell r="D25">
            <v>0</v>
          </cell>
        </row>
        <row r="26">
          <cell r="D26">
            <v>0</v>
          </cell>
        </row>
        <row r="29">
          <cell r="D29">
            <v>20092</v>
          </cell>
        </row>
        <row r="31">
          <cell r="D31">
            <v>53902.8</v>
          </cell>
        </row>
        <row r="32">
          <cell r="D32">
            <v>20832</v>
          </cell>
        </row>
        <row r="33">
          <cell r="D33">
            <v>64096.94</v>
          </cell>
        </row>
        <row r="34">
          <cell r="D34">
            <v>20889.5</v>
          </cell>
        </row>
        <row r="35">
          <cell r="D35">
            <v>6283.2</v>
          </cell>
        </row>
        <row r="37">
          <cell r="D37">
            <v>231285.39</v>
          </cell>
        </row>
        <row r="38">
          <cell r="D38">
            <v>70346.8</v>
          </cell>
        </row>
        <row r="39">
          <cell r="D39">
            <v>366840</v>
          </cell>
        </row>
        <row r="40">
          <cell r="D40">
            <v>8709.84</v>
          </cell>
        </row>
        <row r="43">
          <cell r="D43">
            <v>16931.28</v>
          </cell>
        </row>
        <row r="44">
          <cell r="D44">
            <v>0</v>
          </cell>
        </row>
        <row r="45">
          <cell r="D45">
            <v>4300</v>
          </cell>
        </row>
        <row r="46">
          <cell r="D46">
            <v>1250</v>
          </cell>
        </row>
        <row r="47">
          <cell r="D47">
            <v>97039.16</v>
          </cell>
        </row>
      </sheetData>
      <sheetData sheetId="2">
        <row r="16">
          <cell r="D16">
            <v>539106.44999999995</v>
          </cell>
        </row>
        <row r="17">
          <cell r="D17">
            <v>559749.02</v>
          </cell>
        </row>
        <row r="20">
          <cell r="D20">
            <v>10881</v>
          </cell>
        </row>
        <row r="21">
          <cell r="D21">
            <v>37958.86</v>
          </cell>
        </row>
        <row r="24">
          <cell r="D24">
            <v>70515</v>
          </cell>
        </row>
        <row r="25">
          <cell r="D25">
            <v>0</v>
          </cell>
        </row>
        <row r="26">
          <cell r="D26">
            <v>0</v>
          </cell>
        </row>
        <row r="29">
          <cell r="D29">
            <v>0</v>
          </cell>
        </row>
        <row r="31">
          <cell r="D31">
            <v>59222.8</v>
          </cell>
        </row>
        <row r="32">
          <cell r="D32">
            <v>22870.61</v>
          </cell>
        </row>
        <row r="33">
          <cell r="D33">
            <v>54684</v>
          </cell>
        </row>
        <row r="34">
          <cell r="D34">
            <v>22148.28</v>
          </cell>
        </row>
        <row r="35">
          <cell r="D35">
            <v>5734.35</v>
          </cell>
        </row>
        <row r="37">
          <cell r="D37">
            <v>15745.6</v>
          </cell>
        </row>
        <row r="38">
          <cell r="D38">
            <v>76992.800000000003</v>
          </cell>
        </row>
        <row r="39">
          <cell r="D39">
            <v>26614.5</v>
          </cell>
        </row>
        <row r="40">
          <cell r="D40">
            <v>32024.670000000002</v>
          </cell>
        </row>
        <row r="43">
          <cell r="D43">
            <v>55770.69</v>
          </cell>
        </row>
        <row r="44">
          <cell r="D44">
            <v>10541.2</v>
          </cell>
        </row>
        <row r="45">
          <cell r="D45">
            <v>4400</v>
          </cell>
        </row>
        <row r="46">
          <cell r="D46">
            <v>1260</v>
          </cell>
        </row>
        <row r="47">
          <cell r="D47">
            <v>97039.16</v>
          </cell>
        </row>
      </sheetData>
      <sheetData sheetId="3">
        <row r="16">
          <cell r="D16">
            <v>539106.44999999995</v>
          </cell>
        </row>
        <row r="17">
          <cell r="D17">
            <v>561826.25</v>
          </cell>
        </row>
        <row r="20">
          <cell r="D20">
            <v>6850.38</v>
          </cell>
        </row>
        <row r="21">
          <cell r="D21">
            <v>42467.92</v>
          </cell>
        </row>
        <row r="24">
          <cell r="D24">
            <v>70515</v>
          </cell>
        </row>
        <row r="25">
          <cell r="D25">
            <v>1164</v>
          </cell>
        </row>
        <row r="26">
          <cell r="D26">
            <v>9104</v>
          </cell>
        </row>
        <row r="29">
          <cell r="D29">
            <v>0</v>
          </cell>
        </row>
        <row r="31">
          <cell r="D31">
            <v>56506.8</v>
          </cell>
        </row>
        <row r="32">
          <cell r="D32">
            <v>22638.06</v>
          </cell>
        </row>
        <row r="33">
          <cell r="D33">
            <v>79321.460000000006</v>
          </cell>
        </row>
        <row r="34">
          <cell r="D34">
            <v>21769.02</v>
          </cell>
        </row>
        <row r="35">
          <cell r="D35">
            <v>6821.7</v>
          </cell>
        </row>
        <row r="37">
          <cell r="D37">
            <v>41456.879999999997</v>
          </cell>
        </row>
        <row r="38">
          <cell r="D38">
            <v>84392.66</v>
          </cell>
        </row>
        <row r="39">
          <cell r="D39">
            <v>0</v>
          </cell>
        </row>
        <row r="40">
          <cell r="D40">
            <v>60924.45</v>
          </cell>
        </row>
        <row r="43">
          <cell r="D43">
            <v>31279.93</v>
          </cell>
        </row>
        <row r="44">
          <cell r="D44">
            <v>2083.1999999999998</v>
          </cell>
        </row>
        <row r="45">
          <cell r="D45">
            <v>4500</v>
          </cell>
        </row>
        <row r="46">
          <cell r="D46">
            <v>1300</v>
          </cell>
        </row>
        <row r="47">
          <cell r="D47">
            <v>97039.16</v>
          </cell>
        </row>
        <row r="49">
          <cell r="D49">
            <v>-50534.229999999865</v>
          </cell>
        </row>
        <row r="50">
          <cell r="D50">
            <v>51553.649999999761</v>
          </cell>
        </row>
        <row r="51">
          <cell r="D51">
            <v>120312.07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I52"/>
  <sheetViews>
    <sheetView tabSelected="1" workbookViewId="0">
      <selection sqref="A1:XFD1048576"/>
    </sheetView>
  </sheetViews>
  <sheetFormatPr defaultRowHeight="11.25"/>
  <cols>
    <col min="1" max="1" width="1.28515625" style="3" customWidth="1"/>
    <col min="2" max="2" width="41.7109375" style="3" customWidth="1"/>
    <col min="3" max="3" width="19.140625" style="3" customWidth="1"/>
    <col min="4" max="4" width="9.140625" style="3" customWidth="1"/>
    <col min="5" max="5" width="10.42578125" style="3" customWidth="1"/>
    <col min="6" max="6" width="21" style="3" customWidth="1"/>
    <col min="7" max="7" width="4.42578125" style="3" customWidth="1"/>
    <col min="8" max="16384" width="9.140625" style="3"/>
  </cols>
  <sheetData>
    <row r="1" spans="2:9" ht="3.75" customHeight="1">
      <c r="B1" s="1"/>
      <c r="C1" s="1"/>
      <c r="D1" s="1"/>
      <c r="E1" s="1"/>
      <c r="F1" s="2"/>
      <c r="G1" s="1"/>
      <c r="H1" s="1"/>
    </row>
    <row r="2" spans="2:9" ht="2.25" customHeight="1">
      <c r="B2" s="1"/>
      <c r="C2" s="1"/>
      <c r="D2" s="1"/>
      <c r="E2" s="1"/>
      <c r="F2" s="4"/>
      <c r="G2" s="1"/>
      <c r="H2" s="1"/>
      <c r="I2" s="1"/>
    </row>
    <row r="3" spans="2:9" ht="6.75" customHeight="1">
      <c r="B3" s="1"/>
      <c r="C3" s="1"/>
      <c r="D3" s="1"/>
      <c r="E3" s="1"/>
      <c r="F3" s="4"/>
      <c r="G3" s="1"/>
      <c r="H3" s="1"/>
      <c r="I3" s="1"/>
    </row>
    <row r="4" spans="2:9" ht="45" customHeight="1">
      <c r="B4" s="5" t="s">
        <v>0</v>
      </c>
      <c r="C4" s="5"/>
      <c r="D4" s="6"/>
      <c r="E4" s="6"/>
      <c r="F4" s="6"/>
      <c r="G4" s="1"/>
      <c r="H4" s="1"/>
      <c r="I4" s="1"/>
    </row>
    <row r="5" spans="2:9" ht="5.25" customHeight="1" thickBot="1"/>
    <row r="6" spans="2:9" ht="12">
      <c r="B6" s="7" t="s">
        <v>1</v>
      </c>
      <c r="C6" s="8"/>
      <c r="D6" s="9"/>
      <c r="E6" s="10" t="s">
        <v>2</v>
      </c>
      <c r="F6" s="11"/>
    </row>
    <row r="7" spans="2:9" ht="12">
      <c r="B7" s="12" t="s">
        <v>3</v>
      </c>
      <c r="C7" s="13"/>
      <c r="D7" s="14"/>
      <c r="E7" s="15">
        <v>8643.6</v>
      </c>
      <c r="F7" s="16"/>
    </row>
    <row r="8" spans="2:9" ht="12">
      <c r="B8" s="12" t="s">
        <v>4</v>
      </c>
      <c r="C8" s="13"/>
      <c r="D8" s="14"/>
      <c r="E8" s="15">
        <v>0</v>
      </c>
      <c r="F8" s="16"/>
    </row>
    <row r="9" spans="2:9" ht="12">
      <c r="B9" s="12" t="s">
        <v>5</v>
      </c>
      <c r="C9" s="13"/>
      <c r="D9" s="14"/>
      <c r="E9" s="15">
        <v>1006</v>
      </c>
      <c r="F9" s="16"/>
    </row>
    <row r="10" spans="2:9" ht="12">
      <c r="B10" s="12" t="s">
        <v>6</v>
      </c>
      <c r="C10" s="13"/>
      <c r="D10" s="14"/>
      <c r="E10" s="15">
        <v>6867</v>
      </c>
      <c r="F10" s="16"/>
    </row>
    <row r="11" spans="2:9" ht="12">
      <c r="B11" s="12" t="s">
        <v>7</v>
      </c>
      <c r="C11" s="13"/>
      <c r="D11" s="14"/>
      <c r="E11" s="15">
        <v>332</v>
      </c>
      <c r="F11" s="16"/>
    </row>
    <row r="12" spans="2:9" ht="25.5" customHeight="1" thickBot="1">
      <c r="B12" s="17" t="s">
        <v>8</v>
      </c>
      <c r="C12" s="18"/>
      <c r="D12" s="19"/>
      <c r="E12" s="20">
        <v>21.07</v>
      </c>
      <c r="F12" s="21"/>
    </row>
    <row r="13" spans="2:9" ht="9.75" customHeight="1">
      <c r="B13" s="22"/>
      <c r="C13" s="22"/>
      <c r="D13" s="23"/>
      <c r="E13" s="23"/>
      <c r="F13" s="23"/>
    </row>
    <row r="14" spans="2:9" ht="33.75" customHeight="1">
      <c r="B14" s="24"/>
      <c r="C14" s="25"/>
      <c r="D14" s="26" t="s">
        <v>9</v>
      </c>
      <c r="E14" s="26" t="s">
        <v>10</v>
      </c>
      <c r="F14" s="27" t="s">
        <v>11</v>
      </c>
    </row>
    <row r="15" spans="2:9">
      <c r="B15" s="28">
        <v>1</v>
      </c>
      <c r="C15" s="28"/>
      <c r="D15" s="28">
        <v>2</v>
      </c>
      <c r="E15" s="28">
        <v>3</v>
      </c>
      <c r="F15" s="28">
        <v>4</v>
      </c>
    </row>
    <row r="16" spans="2:9" ht="12">
      <c r="B16" s="29" t="s">
        <v>12</v>
      </c>
      <c r="C16" s="29"/>
      <c r="D16" s="30">
        <f>'[1]1 квартал'!D16+'[1]2 квартал '!D16+'[1]3 квартал'!D16+'[1]4 квартал'!D16</f>
        <v>2156425.7999999998</v>
      </c>
      <c r="E16" s="31"/>
      <c r="F16" s="31">
        <f>D16+E16</f>
        <v>2156425.7999999998</v>
      </c>
    </row>
    <row r="17" spans="2:6" ht="12">
      <c r="B17" s="32" t="s">
        <v>13</v>
      </c>
      <c r="C17" s="32"/>
      <c r="D17" s="30">
        <f>'[1]1 квартал'!D17+'[1]2 квартал '!D17+'[1]3 квартал'!D17+'[1]4 квартал'!D17</f>
        <v>2166201.56</v>
      </c>
      <c r="E17" s="31"/>
      <c r="F17" s="31">
        <f t="shared" ref="F17:F51" si="0">D17+E17</f>
        <v>2166201.56</v>
      </c>
    </row>
    <row r="18" spans="2:6" ht="12">
      <c r="B18" s="32"/>
      <c r="C18" s="32"/>
      <c r="D18" s="30"/>
      <c r="E18" s="31"/>
      <c r="F18" s="31">
        <f t="shared" si="0"/>
        <v>0</v>
      </c>
    </row>
    <row r="19" spans="2:6" ht="12">
      <c r="B19" s="32"/>
      <c r="C19" s="32"/>
      <c r="D19" s="30"/>
      <c r="E19" s="31"/>
      <c r="F19" s="31">
        <f t="shared" si="0"/>
        <v>0</v>
      </c>
    </row>
    <row r="20" spans="2:6" ht="21">
      <c r="B20" s="33" t="s">
        <v>14</v>
      </c>
      <c r="C20" s="33"/>
      <c r="D20" s="30">
        <f>'[1]1 квартал'!D20+'[1]2 квартал '!D20+'[1]3 квартал'!D20+'[1]4 квартал'!D20</f>
        <v>34564.379999999997</v>
      </c>
      <c r="E20" s="31"/>
      <c r="F20" s="31">
        <f t="shared" si="0"/>
        <v>34564.379999999997</v>
      </c>
    </row>
    <row r="21" spans="2:6">
      <c r="B21" s="33" t="s">
        <v>15</v>
      </c>
      <c r="C21" s="33"/>
      <c r="D21" s="30">
        <f>'[1]1 квартал'!D21+'[1]2 квартал '!D21+'[1]3 квартал'!D21+'[1]4 квартал'!D21</f>
        <v>165573.06</v>
      </c>
      <c r="E21" s="31"/>
      <c r="F21" s="31">
        <f t="shared" si="0"/>
        <v>165573.06</v>
      </c>
    </row>
    <row r="22" spans="2:6">
      <c r="B22" s="33" t="s">
        <v>16</v>
      </c>
      <c r="C22" s="33"/>
      <c r="D22" s="34">
        <f>D17+D20+D21</f>
        <v>2366339</v>
      </c>
      <c r="E22" s="31"/>
      <c r="F22" s="31">
        <f t="shared" si="0"/>
        <v>2366339</v>
      </c>
    </row>
    <row r="23" spans="2:6" ht="12">
      <c r="B23" s="32" t="s">
        <v>17</v>
      </c>
      <c r="C23" s="32"/>
      <c r="D23" s="34">
        <f>D24+D25+D26+D27+D28+D29+D30+D34+D36+D40+D42+D43+D44+D45+D46+D47+D41+D35</f>
        <v>2678842.3800000004</v>
      </c>
      <c r="E23" s="31">
        <f>SUM(E24:E29)</f>
        <v>0</v>
      </c>
      <c r="F23" s="31">
        <f t="shared" si="0"/>
        <v>2678842.3800000004</v>
      </c>
    </row>
    <row r="24" spans="2:6" ht="12">
      <c r="B24" s="35" t="s">
        <v>18</v>
      </c>
      <c r="C24" s="35"/>
      <c r="D24" s="30">
        <f>'[1]1 квартал'!D24+'[1]2 квартал '!D24+'[1]3 квартал'!D24+'[1]4 квартал'!D24</f>
        <v>282060</v>
      </c>
      <c r="E24" s="31"/>
      <c r="F24" s="31">
        <f t="shared" si="0"/>
        <v>282060</v>
      </c>
    </row>
    <row r="25" spans="2:6" ht="12">
      <c r="B25" s="35" t="s">
        <v>19</v>
      </c>
      <c r="C25" s="35"/>
      <c r="D25" s="30">
        <f>'[1]1 квартал'!D25+'[1]2 квартал '!D25+'[1]3 квартал'!D25+'[1]4 квартал'!D25</f>
        <v>1164</v>
      </c>
      <c r="E25" s="31"/>
      <c r="F25" s="31">
        <f t="shared" si="0"/>
        <v>1164</v>
      </c>
    </row>
    <row r="26" spans="2:6" ht="12">
      <c r="B26" s="35" t="s">
        <v>20</v>
      </c>
      <c r="C26" s="35"/>
      <c r="D26" s="30">
        <f>'[1]1 квартал'!D26+'[1]2 квартал '!D26+'[1]3 квартал'!D26+'[1]4 квартал'!D26</f>
        <v>9104</v>
      </c>
      <c r="E26" s="31"/>
      <c r="F26" s="31">
        <f t="shared" si="0"/>
        <v>9104</v>
      </c>
    </row>
    <row r="27" spans="2:6" ht="12">
      <c r="B27" s="36" t="s">
        <v>21</v>
      </c>
      <c r="C27" s="36"/>
      <c r="D27" s="30"/>
      <c r="E27" s="31"/>
      <c r="F27" s="31">
        <f t="shared" si="0"/>
        <v>0</v>
      </c>
    </row>
    <row r="28" spans="2:6" ht="12">
      <c r="B28" s="36" t="s">
        <v>22</v>
      </c>
      <c r="C28" s="36"/>
      <c r="D28" s="30"/>
      <c r="E28" s="31"/>
      <c r="F28" s="31">
        <f t="shared" si="0"/>
        <v>0</v>
      </c>
    </row>
    <row r="29" spans="2:6" ht="12">
      <c r="B29" s="35" t="s">
        <v>23</v>
      </c>
      <c r="C29" s="35"/>
      <c r="D29" s="30">
        <f>'[1]1 квартал'!D29+'[1]2 квартал '!D29+'[1]3 квартал'!D29+'[1]4 квартал'!D29</f>
        <v>20092</v>
      </c>
      <c r="E29" s="31"/>
      <c r="F29" s="31">
        <f t="shared" si="0"/>
        <v>20092</v>
      </c>
    </row>
    <row r="30" spans="2:6" ht="36">
      <c r="B30" s="29" t="s">
        <v>24</v>
      </c>
      <c r="C30" s="29"/>
      <c r="D30" s="34">
        <f>D31+D33+D32</f>
        <v>564806.75</v>
      </c>
      <c r="E30" s="31">
        <f>SUM(E31:E33)</f>
        <v>0</v>
      </c>
      <c r="F30" s="31">
        <f t="shared" si="0"/>
        <v>564806.75</v>
      </c>
    </row>
    <row r="31" spans="2:6" ht="24">
      <c r="B31" s="36" t="s">
        <v>25</v>
      </c>
      <c r="C31" s="36"/>
      <c r="D31" s="30">
        <f>'[1]1 квартал'!D31+'[1]2 квартал '!D31+'[1]3 квартал'!D31+'[1]4 квартал'!D31</f>
        <v>220941.68</v>
      </c>
      <c r="E31" s="31"/>
      <c r="F31" s="31">
        <f t="shared" si="0"/>
        <v>220941.68</v>
      </c>
    </row>
    <row r="32" spans="2:6" ht="24">
      <c r="B32" s="36" t="s">
        <v>26</v>
      </c>
      <c r="C32" s="36"/>
      <c r="D32" s="30">
        <f>'[1]1 квартал'!D32+'[1]2 квартал '!D32+'[1]3 квартал'!D32+'[1]4 квартал'!D32</f>
        <v>85870.67</v>
      </c>
      <c r="E32" s="31"/>
      <c r="F32" s="31"/>
    </row>
    <row r="33" spans="2:6" ht="24">
      <c r="B33" s="36" t="s">
        <v>27</v>
      </c>
      <c r="C33" s="36"/>
      <c r="D33" s="30">
        <f>'[1]1 квартал'!D33+'[1]2 квартал '!D33+'[1]3 квартал'!D33+'[1]4 квартал'!D33</f>
        <v>257994.40000000002</v>
      </c>
      <c r="E33" s="31"/>
      <c r="F33" s="31">
        <f t="shared" si="0"/>
        <v>257994.40000000002</v>
      </c>
    </row>
    <row r="34" spans="2:6" ht="12">
      <c r="B34" s="32" t="s">
        <v>28</v>
      </c>
      <c r="C34" s="32"/>
      <c r="D34" s="37">
        <f>'[1]1 квартал'!D34+'[1]2 квартал '!D34+'[1]3 квартал'!D34+'[1]4 квартал'!D34</f>
        <v>85810.85</v>
      </c>
      <c r="E34" s="31"/>
      <c r="F34" s="31">
        <f t="shared" si="0"/>
        <v>85810.85</v>
      </c>
    </row>
    <row r="35" spans="2:6" ht="12">
      <c r="B35" s="32" t="s">
        <v>29</v>
      </c>
      <c r="C35" s="32"/>
      <c r="D35" s="37">
        <f>'[1]1 квартал'!D35+'[1]2 квартал '!D35+'[1]3 квартал'!D35+'[1]4 квартал'!D35</f>
        <v>25211.81</v>
      </c>
      <c r="E35" s="31"/>
      <c r="F35" s="31">
        <f t="shared" si="0"/>
        <v>25211.81</v>
      </c>
    </row>
    <row r="36" spans="2:6" ht="12">
      <c r="B36" s="32" t="s">
        <v>30</v>
      </c>
      <c r="C36" s="32"/>
      <c r="D36" s="34">
        <f>D37+D38+D39</f>
        <v>1010618.97</v>
      </c>
      <c r="E36" s="31"/>
      <c r="F36" s="31">
        <f t="shared" si="0"/>
        <v>1010618.97</v>
      </c>
    </row>
    <row r="37" spans="2:6" ht="12">
      <c r="B37" s="35" t="s">
        <v>31</v>
      </c>
      <c r="C37" s="35"/>
      <c r="D37" s="30">
        <f>'[1]1 квартал'!D37+'[1]2 квартал '!D37+'[1]3 квартал'!D37+'[1]4 квартал'!D37</f>
        <v>295632.11</v>
      </c>
      <c r="E37" s="31"/>
      <c r="F37" s="31">
        <f t="shared" si="0"/>
        <v>295632.11</v>
      </c>
    </row>
    <row r="38" spans="2:6" ht="24">
      <c r="B38" s="36" t="s">
        <v>32</v>
      </c>
      <c r="C38" s="36"/>
      <c r="D38" s="37">
        <f>'[1]1 квартал'!D38+'[1]2 квартал '!D38+'[1]3 квартал'!D38+'[1]4 квартал'!D38</f>
        <v>306429.67000000004</v>
      </c>
      <c r="E38" s="31"/>
      <c r="F38" s="31">
        <f t="shared" si="0"/>
        <v>306429.67000000004</v>
      </c>
    </row>
    <row r="39" spans="2:6" ht="12">
      <c r="B39" s="36" t="s">
        <v>33</v>
      </c>
      <c r="C39" s="36"/>
      <c r="D39" s="30">
        <f>'[1]1 квартал'!D39+'[1]2 квартал '!D39+'[1]3 квартал'!D39+'[1]4 квартал'!D39</f>
        <v>408557.19</v>
      </c>
      <c r="E39" s="31"/>
      <c r="F39" s="31">
        <f t="shared" si="0"/>
        <v>408557.19</v>
      </c>
    </row>
    <row r="40" spans="2:6" ht="12">
      <c r="B40" s="32" t="s">
        <v>34</v>
      </c>
      <c r="C40" s="32"/>
      <c r="D40" s="37">
        <f>'[1]1 квартал'!D40+'[1]2 квартал '!D40+'[1]3 квартал'!D40+'[1]4 квартал'!D40</f>
        <v>107547.7</v>
      </c>
      <c r="E40" s="31"/>
      <c r="F40" s="31">
        <f t="shared" si="0"/>
        <v>107547.7</v>
      </c>
    </row>
    <row r="41" spans="2:6" ht="12">
      <c r="B41" s="32" t="s">
        <v>35</v>
      </c>
      <c r="C41" s="32"/>
      <c r="D41" s="30">
        <f>'[1]1 квартал'!D41</f>
        <v>23720.97</v>
      </c>
      <c r="E41" s="31"/>
      <c r="F41" s="31"/>
    </row>
    <row r="42" spans="2:6" ht="12">
      <c r="B42" s="32" t="s">
        <v>36</v>
      </c>
      <c r="C42" s="32"/>
      <c r="D42" s="30"/>
      <c r="E42" s="31"/>
      <c r="F42" s="31">
        <f t="shared" si="0"/>
        <v>0</v>
      </c>
    </row>
    <row r="43" spans="2:6" ht="12">
      <c r="B43" s="32" t="s">
        <v>37</v>
      </c>
      <c r="C43" s="32"/>
      <c r="D43" s="30">
        <f>'[1]1 квартал'!D43+'[1]2 квартал '!D43+'[1]3 квартал'!D43+'[1]4 квартал'!D43</f>
        <v>121279.69</v>
      </c>
      <c r="E43" s="31"/>
      <c r="F43" s="31">
        <f t="shared" si="0"/>
        <v>121279.69</v>
      </c>
    </row>
    <row r="44" spans="2:6" ht="12">
      <c r="B44" s="32" t="s">
        <v>38</v>
      </c>
      <c r="C44" s="32"/>
      <c r="D44" s="30">
        <f>'[1]1 квартал'!D44+'[1]2 квартал '!D44+'[1]3 квартал'!D44+'[1]4 квартал'!D44</f>
        <v>16509</v>
      </c>
      <c r="E44" s="31"/>
      <c r="F44" s="31">
        <f t="shared" si="0"/>
        <v>16509</v>
      </c>
    </row>
    <row r="45" spans="2:6" ht="12">
      <c r="B45" s="32" t="s">
        <v>39</v>
      </c>
      <c r="C45" s="32"/>
      <c r="D45" s="37">
        <f>'[1]1 квартал'!D45+'[1]2 квартал '!D45+'[1]3 квартал'!D45+'[1]4 квартал'!D45</f>
        <v>17650</v>
      </c>
      <c r="E45" s="31"/>
      <c r="F45" s="31">
        <f t="shared" si="0"/>
        <v>17650</v>
      </c>
    </row>
    <row r="46" spans="2:6" ht="12">
      <c r="B46" s="32" t="s">
        <v>40</v>
      </c>
      <c r="C46" s="32"/>
      <c r="D46" s="37">
        <f>'[1]1 квартал'!D46+'[1]2 квартал '!D46+'[1]3 квартал'!D46+'[1]4 квартал'!D46</f>
        <v>5110</v>
      </c>
      <c r="E46" s="31"/>
      <c r="F46" s="31">
        <f t="shared" si="0"/>
        <v>5110</v>
      </c>
    </row>
    <row r="47" spans="2:6">
      <c r="B47" s="33" t="s">
        <v>41</v>
      </c>
      <c r="C47" s="33"/>
      <c r="D47" s="30">
        <f>'[1]1 квартал'!D47+'[1]2 квартал '!D47+'[1]3 квартал'!D47+'[1]4 квартал'!D47</f>
        <v>388156.64</v>
      </c>
      <c r="E47" s="31"/>
      <c r="F47" s="31">
        <f t="shared" si="0"/>
        <v>388156.64</v>
      </c>
    </row>
    <row r="48" spans="2:6" ht="12">
      <c r="B48" s="32" t="s">
        <v>42</v>
      </c>
      <c r="C48" s="32"/>
      <c r="D48" s="34">
        <f>D22-D23</f>
        <v>-312503.38000000035</v>
      </c>
      <c r="E48" s="31"/>
      <c r="F48" s="31">
        <f t="shared" si="0"/>
        <v>-312503.38000000035</v>
      </c>
    </row>
    <row r="49" spans="2:6" ht="12">
      <c r="B49" s="32" t="s">
        <v>43</v>
      </c>
      <c r="C49" s="38">
        <f>'[1]4 квартал'!D49</f>
        <v>-50534.229999999865</v>
      </c>
      <c r="D49" s="30">
        <f>D48+'[1]1 квартал'!C49</f>
        <v>-50534.23000000036</v>
      </c>
      <c r="E49" s="31"/>
      <c r="F49" s="31">
        <f t="shared" si="0"/>
        <v>-50534.23000000036</v>
      </c>
    </row>
    <row r="50" spans="2:6" ht="12">
      <c r="B50" s="32" t="s">
        <v>44</v>
      </c>
      <c r="C50" s="38">
        <f>'[1]4 квартал'!D50</f>
        <v>51553.649999999761</v>
      </c>
      <c r="D50" s="30">
        <f>D16-D17+'[1]1 квартал'!C50</f>
        <v>51553.649999999761</v>
      </c>
      <c r="E50" s="31"/>
      <c r="F50" s="31">
        <f t="shared" si="0"/>
        <v>51553.649999999761</v>
      </c>
    </row>
    <row r="51" spans="2:6" ht="12">
      <c r="B51" s="32" t="s">
        <v>45</v>
      </c>
      <c r="C51" s="38">
        <f>'[1]4 квартал'!D51</f>
        <v>120312.07</v>
      </c>
      <c r="D51" s="30">
        <f>C51</f>
        <v>120312.07</v>
      </c>
      <c r="E51" s="31"/>
      <c r="F51" s="31">
        <f t="shared" si="0"/>
        <v>120312.07</v>
      </c>
    </row>
    <row r="52" spans="2:6" ht="75">
      <c r="B52" s="39" t="s">
        <v>46</v>
      </c>
      <c r="C52" s="39"/>
      <c r="D52" s="40"/>
      <c r="E52" s="41"/>
      <c r="F52" s="42"/>
    </row>
  </sheetData>
  <mergeCells count="17">
    <mergeCell ref="B11:D11"/>
    <mergeCell ref="E11:F11"/>
    <mergeCell ref="B12:D12"/>
    <mergeCell ref="E12:F12"/>
    <mergeCell ref="E52:F52"/>
    <mergeCell ref="B8:D8"/>
    <mergeCell ref="E8:F8"/>
    <mergeCell ref="B9:D9"/>
    <mergeCell ref="E9:F9"/>
    <mergeCell ref="B10:D10"/>
    <mergeCell ref="E10:F10"/>
    <mergeCell ref="F1:F3"/>
    <mergeCell ref="B4:F4"/>
    <mergeCell ref="B6:D6"/>
    <mergeCell ref="E6:F6"/>
    <mergeCell ref="B7:D7"/>
    <mergeCell ref="E7:F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Papik</dc:creator>
  <cp:lastModifiedBy>Papik</cp:lastModifiedBy>
  <dcterms:created xsi:type="dcterms:W3CDTF">2020-04-03T18:46:59Z</dcterms:created>
  <dcterms:modified xsi:type="dcterms:W3CDTF">2020-04-03T18:47:20Z</dcterms:modified>
</cp:coreProperties>
</file>