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8" i="1"/>
  <c r="C38" s="1"/>
  <c r="E38" s="1"/>
  <c r="B37"/>
  <c r="B36"/>
  <c r="E34"/>
  <c r="C34"/>
  <c r="E33"/>
  <c r="C33"/>
  <c r="E32"/>
  <c r="C32"/>
  <c r="E31"/>
  <c r="C31"/>
  <c r="E30"/>
  <c r="C30"/>
  <c r="C29"/>
  <c r="E28"/>
  <c r="C28"/>
  <c r="C27"/>
  <c r="E27" s="1"/>
  <c r="E26"/>
  <c r="C26"/>
  <c r="C25"/>
  <c r="E25" s="1"/>
  <c r="C23"/>
  <c r="E23" s="1"/>
  <c r="E22"/>
  <c r="E21"/>
  <c r="C20"/>
  <c r="E20" s="1"/>
  <c r="E19"/>
  <c r="C19"/>
  <c r="C18"/>
  <c r="E18" s="1"/>
  <c r="E15"/>
  <c r="C15"/>
  <c r="E14"/>
  <c r="C14"/>
  <c r="C16" s="1"/>
  <c r="E13"/>
  <c r="C13"/>
  <c r="C37" s="1"/>
  <c r="E37" s="1"/>
  <c r="C17" l="1"/>
  <c r="E17" s="1"/>
  <c r="C24"/>
  <c r="E24" s="1"/>
  <c r="C35" l="1"/>
  <c r="C36" l="1"/>
  <c r="E36" s="1"/>
  <c r="E35"/>
</calcChain>
</file>

<file path=xl/sharedStrings.xml><?xml version="1.0" encoding="utf-8"?>
<sst xmlns="http://schemas.openxmlformats.org/spreadsheetml/2006/main" count="39" uniqueCount="39">
  <si>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2019 год</t>
  </si>
  <si>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</si>
  <si>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</si>
  <si>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</si>
  <si>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</si>
  <si>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</si>
  <si>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</si>
  <si>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</si>
  <si>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</si>
  <si>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</si>
  <si>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</si>
  <si>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</si>
  <si>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</si>
  <si>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Оплачено собственниками жилых и нежилых помещений</t>
  </si>
  <si>
    <t xml:space="preserve">Получено доходов от использования общего имущества </t>
  </si>
  <si>
    <t>ИТОГО ДОХОДОВ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</si>
  <si>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</si>
  <si>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</si>
  <si>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</si>
  <si>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</si>
  <si>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</si>
  <si>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</si>
  <si>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</si>
  <si>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работы по текущ. Ремонту, в т.ч.</t>
  </si>
  <si>
    <t>Затраты на приобретение материалов</t>
  </si>
  <si>
    <t>Затраты на заработную платы рабочим  текущего  ремонта (с отчислениями на  соцнужды)</t>
  </si>
  <si>
    <t>Прочие затраты по  договорам подряда</t>
  </si>
  <si>
    <t>Общеэксплуатац. Расходы</t>
  </si>
  <si>
    <t>Налог УСН</t>
  </si>
  <si>
    <t>Аварийные работы</t>
  </si>
  <si>
    <t>Услуги РИРЦ</t>
  </si>
  <si>
    <t xml:space="preserve">Расходы на управление </t>
  </si>
  <si>
    <t>Юридические расходы</t>
  </si>
  <si>
    <t>Транспортные расходы</t>
  </si>
  <si>
    <t>Остаток неиспользованных средств за 2019г.</t>
  </si>
  <si>
    <t>Остаток неиспользованных средств на 01.01.2020.</t>
  </si>
  <si>
    <t>Задолженность по оплате по ст."содержание"</t>
  </si>
  <si>
    <t>Задолженность по оплате по коммун.услугам</t>
  </si>
  <si>
    <t xml:space="preserve">Управляющая организация:
ООО "УК Уютный Дом"
Генеральный директор
___________ В.Е. Скачкова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</si>
</sst>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/>
    <xf numFmtId="0" fontId="3" fillId="0" borderId="9" xfId="0" applyFont="1" applyBorder="1" applyAlignment="1"/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2" fontId="3" fillId="0" borderId="17" xfId="0" applyNumberFormat="1" applyFont="1" applyBorder="1"/>
    <xf numFmtId="0" fontId="3" fillId="0" borderId="17" xfId="0" applyFont="1" applyBorder="1"/>
    <xf numFmtId="0" fontId="1" fillId="0" borderId="17" xfId="0" applyFont="1" applyBorder="1" applyAlignment="1">
      <alignment vertical="center" wrapText="1"/>
    </xf>
    <xf numFmtId="2" fontId="1" fillId="0" borderId="17" xfId="0" applyNumberFormat="1" applyFont="1" applyBorder="1"/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4" fillId="0" borderId="8" xfId="0" applyFont="1" applyBorder="1"/>
    <xf numFmtId="2" fontId="4" fillId="0" borderId="8" xfId="0" applyNumberFormat="1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&#1073;&#1091;&#1093;&#1075;&#1072;&#1083;&#1090;&#1077;&#1088;&#1080;&#1080;%204%20&#1082;&#1074;&#1072;&#1088;&#1090;&#1072;&#1083;%20&#1080;%202019/&#1054;&#1090;&#1095;&#1077;&#1090;-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 "/>
      <sheetName val="3 квартал"/>
      <sheetName val="4 квартал"/>
      <sheetName val="2019"/>
    </sheetNames>
    <sheetDataSet>
      <sheetData sheetId="0">
        <row r="13">
          <cell r="C13">
            <v>299559.52999999997</v>
          </cell>
        </row>
        <row r="14">
          <cell r="C14">
            <v>259597.98</v>
          </cell>
        </row>
        <row r="15">
          <cell r="C15">
            <v>10530.75</v>
          </cell>
        </row>
        <row r="18">
          <cell r="C18">
            <v>46917.27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79877.7</v>
          </cell>
        </row>
        <row r="25">
          <cell r="C25">
            <v>8862.2999999999993</v>
          </cell>
        </row>
        <row r="26">
          <cell r="C26">
            <v>35206.620000000003</v>
          </cell>
        </row>
        <row r="27">
          <cell r="C27">
            <v>1353.3500000000004</v>
          </cell>
        </row>
        <row r="28">
          <cell r="C28">
            <v>25572.970000000005</v>
          </cell>
        </row>
        <row r="29">
          <cell r="C29">
            <v>11792.47</v>
          </cell>
        </row>
        <row r="30">
          <cell r="C30">
            <v>0</v>
          </cell>
        </row>
        <row r="31">
          <cell r="C31">
            <v>10275.83</v>
          </cell>
        </row>
        <row r="32">
          <cell r="C32">
            <v>59911.91</v>
          </cell>
        </row>
        <row r="33">
          <cell r="C33">
            <v>2200</v>
          </cell>
        </row>
        <row r="34">
          <cell r="C34">
            <v>650</v>
          </cell>
        </row>
        <row r="36">
          <cell r="B36">
            <v>-331400.28999999998</v>
          </cell>
        </row>
        <row r="37">
          <cell r="B37">
            <v>138204.79</v>
          </cell>
        </row>
      </sheetData>
      <sheetData sheetId="1">
        <row r="13">
          <cell r="C13">
            <v>292387.75</v>
          </cell>
        </row>
        <row r="14">
          <cell r="C14">
            <v>259611.54</v>
          </cell>
        </row>
        <row r="15">
          <cell r="C15">
            <v>9533.1</v>
          </cell>
        </row>
        <row r="18">
          <cell r="C18">
            <v>46917.27</v>
          </cell>
        </row>
        <row r="19">
          <cell r="C19">
            <v>0</v>
          </cell>
        </row>
        <row r="20">
          <cell r="C20">
            <v>0</v>
          </cell>
        </row>
        <row r="23">
          <cell r="C23">
            <v>79877.7</v>
          </cell>
        </row>
        <row r="25">
          <cell r="C25">
            <v>4482.3999999999996</v>
          </cell>
        </row>
        <row r="26">
          <cell r="C26">
            <v>34902.879999999997</v>
          </cell>
        </row>
        <row r="27">
          <cell r="C27">
            <v>700</v>
          </cell>
        </row>
        <row r="28">
          <cell r="C28">
            <v>13696.460000000001</v>
          </cell>
        </row>
        <row r="30">
          <cell r="C30">
            <v>1041.5999999999999</v>
          </cell>
        </row>
        <row r="31">
          <cell r="C31">
            <v>10212.65</v>
          </cell>
        </row>
        <row r="32">
          <cell r="C32">
            <v>58477.55</v>
          </cell>
        </row>
        <row r="33">
          <cell r="C33">
            <v>2100</v>
          </cell>
        </row>
        <row r="34">
          <cell r="C34">
            <v>600</v>
          </cell>
        </row>
      </sheetData>
      <sheetData sheetId="2">
        <row r="13">
          <cell r="C13">
            <v>283566.75</v>
          </cell>
        </row>
        <row r="14">
          <cell r="C14">
            <v>274703.89</v>
          </cell>
        </row>
        <row r="15">
          <cell r="C15">
            <v>12460</v>
          </cell>
        </row>
        <row r="18">
          <cell r="C18">
            <v>46917.27</v>
          </cell>
        </row>
        <row r="19">
          <cell r="C19">
            <v>0</v>
          </cell>
        </row>
        <row r="20">
          <cell r="C20">
            <v>5470</v>
          </cell>
        </row>
        <row r="23">
          <cell r="C23">
            <v>80668.679999999993</v>
          </cell>
        </row>
        <row r="25">
          <cell r="C25">
            <v>3251.25</v>
          </cell>
        </row>
        <row r="26">
          <cell r="C26">
            <v>45103.31</v>
          </cell>
        </row>
        <row r="27">
          <cell r="C27">
            <v>24425.08</v>
          </cell>
        </row>
        <row r="28">
          <cell r="C28">
            <v>19237.61</v>
          </cell>
        </row>
        <row r="30">
          <cell r="C30">
            <v>2600</v>
          </cell>
        </row>
        <row r="31">
          <cell r="C31">
            <v>10834.14</v>
          </cell>
        </row>
        <row r="32">
          <cell r="C32">
            <v>56713.35</v>
          </cell>
        </row>
        <row r="33">
          <cell r="C33">
            <v>2150</v>
          </cell>
        </row>
        <row r="34">
          <cell r="C34">
            <v>650</v>
          </cell>
        </row>
      </sheetData>
      <sheetData sheetId="3">
        <row r="13">
          <cell r="C13">
            <v>287173.19</v>
          </cell>
        </row>
        <row r="14">
          <cell r="C14">
            <v>328439.18</v>
          </cell>
        </row>
        <row r="15">
          <cell r="C15">
            <v>7734.3</v>
          </cell>
        </row>
        <row r="18">
          <cell r="C18">
            <v>46917.27</v>
          </cell>
        </row>
        <row r="19">
          <cell r="C19">
            <v>582</v>
          </cell>
        </row>
        <row r="20">
          <cell r="C20">
            <v>0</v>
          </cell>
        </row>
        <row r="23">
          <cell r="C23">
            <v>91534.17</v>
          </cell>
        </row>
        <row r="25">
          <cell r="C25">
            <v>6925.55</v>
          </cell>
        </row>
        <row r="26">
          <cell r="C26">
            <v>36889.46</v>
          </cell>
        </row>
        <row r="27">
          <cell r="C27">
            <v>5750</v>
          </cell>
        </row>
        <row r="28">
          <cell r="C28">
            <v>16051.150000000001</v>
          </cell>
        </row>
        <row r="30">
          <cell r="C30">
            <v>0</v>
          </cell>
        </row>
        <row r="31">
          <cell r="C31">
            <v>10486.3</v>
          </cell>
        </row>
        <row r="32">
          <cell r="C32">
            <v>57434.64</v>
          </cell>
        </row>
        <row r="33">
          <cell r="C33">
            <v>2150</v>
          </cell>
        </row>
        <row r="34">
          <cell r="C34">
            <v>650</v>
          </cell>
        </row>
        <row r="36">
          <cell r="C36">
            <v>-277809.70999999985</v>
          </cell>
        </row>
        <row r="37">
          <cell r="C37">
            <v>178539.41999999995</v>
          </cell>
        </row>
        <row r="38">
          <cell r="C38">
            <v>79113.039999999994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sqref="A1:XFD1048576"/>
    </sheetView>
  </sheetViews>
  <sheetFormatPr defaultRowHeight="15"/>
  <cols>
    <col min="1" max="1" width="43.7109375" customWidth="1"/>
    <col min="2" max="2" width="15.28515625" customWidth="1"/>
    <col min="3" max="3" width="11.28515625" customWidth="1"/>
    <col min="4" max="4" width="12" customWidth="1"/>
    <col min="5" max="5" width="19.28515625" customWidth="1"/>
  </cols>
  <sheetData>
    <row r="1" spans="1:5" ht="42.75" customHeight="1">
      <c r="A1" s="1" t="s">
        <v>0</v>
      </c>
      <c r="B1" s="1"/>
      <c r="C1" s="2"/>
      <c r="D1" s="2"/>
      <c r="E1" s="2"/>
    </row>
    <row r="2" spans="1:5" ht="9.75" customHeight="1" thickBot="1">
      <c r="A2" s="3"/>
      <c r="B2" s="3"/>
      <c r="C2" s="3"/>
      <c r="D2" s="3"/>
      <c r="E2" s="3"/>
    </row>
    <row r="3" spans="1:5">
      <c r="A3" s="4" t="s">
        <v>1</v>
      </c>
      <c r="B3" s="5"/>
      <c r="C3" s="6"/>
      <c r="D3" s="7" t="s">
        <v>2</v>
      </c>
      <c r="E3" s="8"/>
    </row>
    <row r="4" spans="1:5" ht="11.25" customHeight="1">
      <c r="A4" s="9" t="s">
        <v>3</v>
      </c>
      <c r="B4" s="10"/>
      <c r="C4" s="11"/>
      <c r="D4" s="12">
        <v>4210.78</v>
      </c>
      <c r="E4" s="13"/>
    </row>
    <row r="5" spans="1:5" ht="12.75" customHeight="1">
      <c r="A5" s="9" t="s">
        <v>4</v>
      </c>
      <c r="B5" s="10"/>
      <c r="C5" s="11"/>
      <c r="D5" s="12">
        <v>1054.3</v>
      </c>
      <c r="E5" s="13"/>
    </row>
    <row r="6" spans="1:5" ht="12" customHeight="1">
      <c r="A6" s="9" t="s">
        <v>5</v>
      </c>
      <c r="B6" s="10"/>
      <c r="C6" s="11"/>
      <c r="D6" s="12">
        <v>1168.5</v>
      </c>
      <c r="E6" s="13"/>
    </row>
    <row r="7" spans="1:5" ht="13.5" customHeight="1">
      <c r="A7" s="9" t="s">
        <v>6</v>
      </c>
      <c r="B7" s="10"/>
      <c r="C7" s="11"/>
      <c r="D7" s="14"/>
      <c r="E7" s="15"/>
    </row>
    <row r="8" spans="1:5" ht="12.75" customHeight="1">
      <c r="A8" s="9" t="s">
        <v>7</v>
      </c>
      <c r="B8" s="10"/>
      <c r="C8" s="11"/>
      <c r="D8" s="12">
        <v>85</v>
      </c>
      <c r="E8" s="13"/>
    </row>
    <row r="9" spans="1:5" ht="15.75" thickBot="1">
      <c r="A9" s="16" t="s">
        <v>8</v>
      </c>
      <c r="B9" s="17"/>
      <c r="C9" s="18"/>
      <c r="D9" s="19">
        <v>19.88</v>
      </c>
      <c r="E9" s="20"/>
    </row>
    <row r="10" spans="1:5" ht="8.25" customHeight="1">
      <c r="A10" s="21"/>
      <c r="B10" s="21"/>
      <c r="C10" s="22"/>
      <c r="D10" s="22"/>
      <c r="E10" s="22"/>
    </row>
    <row r="11" spans="1:5" ht="34.5" customHeight="1">
      <c r="A11" s="23"/>
      <c r="B11" s="24"/>
      <c r="C11" s="25" t="s">
        <v>9</v>
      </c>
      <c r="D11" s="25" t="s">
        <v>10</v>
      </c>
      <c r="E11" s="26" t="s">
        <v>11</v>
      </c>
    </row>
    <row r="12" spans="1:5" ht="12.75" customHeight="1">
      <c r="A12" s="27">
        <v>1</v>
      </c>
      <c r="B12" s="27"/>
      <c r="C12" s="27">
        <v>2</v>
      </c>
      <c r="D12" s="27">
        <v>3</v>
      </c>
      <c r="E12" s="27">
        <v>4</v>
      </c>
    </row>
    <row r="13" spans="1:5" ht="16.5" customHeight="1">
      <c r="A13" s="28" t="s">
        <v>12</v>
      </c>
      <c r="B13" s="28"/>
      <c r="C13" s="29">
        <f>'[1]1 квартал'!C13+'[1]2 квартал '!C13+'[1]3 квартал'!C13+'[1]4 квартал'!C13</f>
        <v>1162687.22</v>
      </c>
      <c r="D13" s="30"/>
      <c r="E13" s="30">
        <f>C13+D13</f>
        <v>1162687.22</v>
      </c>
    </row>
    <row r="14" spans="1:5" ht="23.25" customHeight="1">
      <c r="A14" s="28" t="s">
        <v>13</v>
      </c>
      <c r="B14" s="28"/>
      <c r="C14" s="29">
        <f>'[1]1 квартал'!C14+'[1]2 квартал '!C14+'[1]3 квартал'!C14+'[1]4 квартал'!C14</f>
        <v>1122352.5900000001</v>
      </c>
      <c r="D14" s="30"/>
      <c r="E14" s="30">
        <f t="shared" ref="E14:E38" si="0">C14+D14</f>
        <v>1122352.5900000001</v>
      </c>
    </row>
    <row r="15" spans="1:5" ht="21">
      <c r="A15" s="31" t="s">
        <v>14</v>
      </c>
      <c r="B15" s="31"/>
      <c r="C15" s="29">
        <f>'[1]1 квартал'!C15+'[1]2 квартал '!C15+'[1]3 квартал'!C15+'[1]4 квартал'!C15</f>
        <v>40258.15</v>
      </c>
      <c r="D15" s="30"/>
      <c r="E15" s="30">
        <f t="shared" si="0"/>
        <v>40258.15</v>
      </c>
    </row>
    <row r="16" spans="1:5">
      <c r="A16" s="31" t="s">
        <v>15</v>
      </c>
      <c r="B16" s="31"/>
      <c r="C16" s="32">
        <f>C14+C15</f>
        <v>1162610.74</v>
      </c>
      <c r="D16" s="30"/>
      <c r="E16" s="30"/>
    </row>
    <row r="17" spans="1:5">
      <c r="A17" s="33" t="s">
        <v>16</v>
      </c>
      <c r="B17" s="33"/>
      <c r="C17" s="32">
        <f>C18+C19+C20+C21+C22+C23+C24+C28+C30+C31+C32+C33+C34+C29</f>
        <v>1109020.1599999999</v>
      </c>
      <c r="D17" s="30"/>
      <c r="E17" s="30">
        <f t="shared" si="0"/>
        <v>1109020.1599999999</v>
      </c>
    </row>
    <row r="18" spans="1:5" ht="22.5" customHeight="1">
      <c r="A18" s="34" t="s">
        <v>17</v>
      </c>
      <c r="B18" s="34"/>
      <c r="C18" s="29">
        <f>'[1]1 квартал'!C18+'[1]2 квартал '!C18+'[1]3 квартал'!C18+'[1]4 квартал'!C18</f>
        <v>187669.08</v>
      </c>
      <c r="D18" s="30"/>
      <c r="E18" s="30">
        <f t="shared" si="0"/>
        <v>187669.08</v>
      </c>
    </row>
    <row r="19" spans="1:5">
      <c r="A19" s="34" t="s">
        <v>18</v>
      </c>
      <c r="B19" s="34"/>
      <c r="C19" s="29">
        <f>'[1]1 квартал'!C19+'[1]2 квартал '!C19+'[1]3 квартал'!C19+'[1]4 квартал'!C19</f>
        <v>582</v>
      </c>
      <c r="D19" s="30"/>
      <c r="E19" s="30">
        <f t="shared" si="0"/>
        <v>582</v>
      </c>
    </row>
    <row r="20" spans="1:5">
      <c r="A20" s="34" t="s">
        <v>19</v>
      </c>
      <c r="B20" s="34"/>
      <c r="C20" s="29">
        <f>'[1]1 квартал'!C20+'[1]2 квартал '!C20+'[1]3 квартал'!C20+'[1]4 квартал'!C20</f>
        <v>5470</v>
      </c>
      <c r="D20" s="30"/>
      <c r="E20" s="30">
        <f t="shared" si="0"/>
        <v>5470</v>
      </c>
    </row>
    <row r="21" spans="1:5" hidden="1">
      <c r="A21" s="34" t="s">
        <v>20</v>
      </c>
      <c r="B21" s="34"/>
      <c r="C21" s="29"/>
      <c r="D21" s="30"/>
      <c r="E21" s="30">
        <f t="shared" si="0"/>
        <v>0</v>
      </c>
    </row>
    <row r="22" spans="1:5" hidden="1">
      <c r="A22" s="34" t="s">
        <v>21</v>
      </c>
      <c r="B22" s="34"/>
      <c r="C22" s="29"/>
      <c r="D22" s="30"/>
      <c r="E22" s="30">
        <f t="shared" si="0"/>
        <v>0</v>
      </c>
    </row>
    <row r="23" spans="1:5" ht="36">
      <c r="A23" s="28" t="s">
        <v>22</v>
      </c>
      <c r="B23" s="28"/>
      <c r="C23" s="32">
        <f>'[1]1 квартал'!C23+'[1]2 квартал '!C23+'[1]3 квартал'!C23+'[1]4 квартал'!C23</f>
        <v>331958.25</v>
      </c>
      <c r="D23" s="30"/>
      <c r="E23" s="30">
        <f t="shared" si="0"/>
        <v>331958.25</v>
      </c>
    </row>
    <row r="24" spans="1:5">
      <c r="A24" s="33" t="s">
        <v>23</v>
      </c>
      <c r="B24" s="33"/>
      <c r="C24" s="32">
        <f>C25+C26+C27</f>
        <v>207852.19999999998</v>
      </c>
      <c r="D24" s="30"/>
      <c r="E24" s="30">
        <f t="shared" si="0"/>
        <v>207852.19999999998</v>
      </c>
    </row>
    <row r="25" spans="1:5">
      <c r="A25" s="34" t="s">
        <v>24</v>
      </c>
      <c r="B25" s="34"/>
      <c r="C25" s="29">
        <f>'[1]1 квартал'!C25+'[1]2 квартал '!C25+'[1]3 квартал'!C25+'[1]4 квартал'!C25</f>
        <v>23521.499999999996</v>
      </c>
      <c r="D25" s="30"/>
      <c r="E25" s="30">
        <f t="shared" si="0"/>
        <v>23521.499999999996</v>
      </c>
    </row>
    <row r="26" spans="1:5" ht="16.5" customHeight="1">
      <c r="A26" s="35" t="s">
        <v>25</v>
      </c>
      <c r="B26" s="35"/>
      <c r="C26" s="29">
        <f>'[1]1 квартал'!C26+'[1]2 квартал '!C26+'[1]3 квартал'!C26+'[1]4 квартал'!C26</f>
        <v>152102.26999999999</v>
      </c>
      <c r="D26" s="30"/>
      <c r="E26" s="30">
        <f t="shared" si="0"/>
        <v>152102.26999999999</v>
      </c>
    </row>
    <row r="27" spans="1:5">
      <c r="A27" s="35" t="s">
        <v>26</v>
      </c>
      <c r="B27" s="35"/>
      <c r="C27" s="29">
        <f>'[1]1 квартал'!C27+'[1]2 квартал '!C27+'[1]3 квартал'!C27+'[1]4 квартал'!C27</f>
        <v>32228.43</v>
      </c>
      <c r="D27" s="30"/>
      <c r="E27" s="30">
        <f t="shared" si="0"/>
        <v>32228.43</v>
      </c>
    </row>
    <row r="28" spans="1:5">
      <c r="A28" s="33" t="s">
        <v>27</v>
      </c>
      <c r="B28" s="33"/>
      <c r="C28" s="29">
        <f>'[1]1 квартал'!C28+'[1]2 квартал '!C28+'[1]3 квартал'!C28+'[1]4 квартал'!C28</f>
        <v>74558.19</v>
      </c>
      <c r="D28" s="30"/>
      <c r="E28" s="30">
        <f t="shared" si="0"/>
        <v>74558.19</v>
      </c>
    </row>
    <row r="29" spans="1:5">
      <c r="A29" s="33" t="s">
        <v>28</v>
      </c>
      <c r="B29" s="33"/>
      <c r="C29" s="29">
        <f>'[1]1 квартал'!C29</f>
        <v>11792.47</v>
      </c>
      <c r="D29" s="30"/>
      <c r="E29" s="30"/>
    </row>
    <row r="30" spans="1:5">
      <c r="A30" s="33" t="s">
        <v>29</v>
      </c>
      <c r="B30" s="33"/>
      <c r="C30" s="29">
        <f>'[1]1 квартал'!C30+'[1]2 квартал '!C30+'[1]3 квартал'!C30+'[1]4 квартал'!C30</f>
        <v>3641.6</v>
      </c>
      <c r="D30" s="30"/>
      <c r="E30" s="30">
        <f t="shared" si="0"/>
        <v>3641.6</v>
      </c>
    </row>
    <row r="31" spans="1:5">
      <c r="A31" s="33" t="s">
        <v>30</v>
      </c>
      <c r="B31" s="33"/>
      <c r="C31" s="29">
        <f>'[1]1 квартал'!C31+'[1]2 квартал '!C31+'[1]3 квартал'!C31+'[1]4 квартал'!C31</f>
        <v>41808.92</v>
      </c>
      <c r="D31" s="30"/>
      <c r="E31" s="30">
        <f t="shared" si="0"/>
        <v>41808.92</v>
      </c>
    </row>
    <row r="32" spans="1:5" ht="18" customHeight="1">
      <c r="A32" s="28" t="s">
        <v>31</v>
      </c>
      <c r="B32" s="28"/>
      <c r="C32" s="29">
        <f>'[1]1 квартал'!C32+'[1]2 квартал '!C32+'[1]3 квартал'!C32+'[1]4 квартал'!C32</f>
        <v>232537.45</v>
      </c>
      <c r="D32" s="30"/>
      <c r="E32" s="30">
        <f t="shared" si="0"/>
        <v>232537.45</v>
      </c>
    </row>
    <row r="33" spans="1:5" ht="15" customHeight="1">
      <c r="A33" s="28" t="s">
        <v>32</v>
      </c>
      <c r="B33" s="28"/>
      <c r="C33" s="29">
        <f>'[1]1 квартал'!C33+'[1]2 квартал '!C33+'[1]3 квартал'!C33+'[1]4 квартал'!C33</f>
        <v>8600</v>
      </c>
      <c r="D33" s="30"/>
      <c r="E33" s="30">
        <f t="shared" si="0"/>
        <v>8600</v>
      </c>
    </row>
    <row r="34" spans="1:5" ht="14.25" customHeight="1">
      <c r="A34" s="28" t="s">
        <v>33</v>
      </c>
      <c r="B34" s="28"/>
      <c r="C34" s="29">
        <f>'[1]1 квартал'!C34+'[1]2 квартал '!C34+'[1]3 квартал'!C34+'[1]4 квартал'!C34</f>
        <v>2550</v>
      </c>
      <c r="D34" s="30"/>
      <c r="E34" s="30">
        <f t="shared" si="0"/>
        <v>2550</v>
      </c>
    </row>
    <row r="35" spans="1:5" ht="12.75" customHeight="1">
      <c r="A35" s="33" t="s">
        <v>34</v>
      </c>
      <c r="B35" s="33"/>
      <c r="C35" s="32">
        <f>C16-C17</f>
        <v>53590.580000000075</v>
      </c>
      <c r="D35" s="30"/>
      <c r="E35" s="30">
        <f t="shared" si="0"/>
        <v>53590.580000000075</v>
      </c>
    </row>
    <row r="36" spans="1:5" ht="15" customHeight="1">
      <c r="A36" s="36" t="s">
        <v>35</v>
      </c>
      <c r="B36" s="37">
        <f>'[1]4 квартал'!C36</f>
        <v>-277809.70999999985</v>
      </c>
      <c r="C36" s="29">
        <f>C35+'[1]1 квартал'!B36</f>
        <v>-277809.7099999999</v>
      </c>
      <c r="D36" s="3"/>
      <c r="E36" s="30">
        <f t="shared" si="0"/>
        <v>-277809.7099999999</v>
      </c>
    </row>
    <row r="37" spans="1:5">
      <c r="A37" s="33" t="s">
        <v>36</v>
      </c>
      <c r="B37" s="37">
        <f>'[1]4 квартал'!C37</f>
        <v>178539.41999999995</v>
      </c>
      <c r="C37" s="29">
        <f>C13-C14+'[1]1 квартал'!B37</f>
        <v>178539.4199999999</v>
      </c>
      <c r="D37" s="30"/>
      <c r="E37" s="30">
        <f t="shared" si="0"/>
        <v>178539.4199999999</v>
      </c>
    </row>
    <row r="38" spans="1:5">
      <c r="A38" s="33" t="s">
        <v>37</v>
      </c>
      <c r="B38" s="37">
        <f>'[1]4 квартал'!C38</f>
        <v>79113.039999999994</v>
      </c>
      <c r="C38" s="29">
        <f>B38</f>
        <v>79113.039999999994</v>
      </c>
      <c r="D38" s="30"/>
      <c r="E38" s="30">
        <f t="shared" si="0"/>
        <v>79113.039999999994</v>
      </c>
    </row>
    <row r="39" spans="1:5" ht="66" customHeight="1">
      <c r="A39" s="38" t="s">
        <v>38</v>
      </c>
      <c r="B39" s="38"/>
      <c r="C39" s="3"/>
      <c r="D39" s="39"/>
      <c r="E39" s="40"/>
    </row>
  </sheetData>
  <mergeCells count="16">
    <mergeCell ref="A9:C9"/>
    <mergeCell ref="D9:E9"/>
    <mergeCell ref="D39:E39"/>
    <mergeCell ref="A6:C6"/>
    <mergeCell ref="D6:E6"/>
    <mergeCell ref="A7:C7"/>
    <mergeCell ref="D7:E7"/>
    <mergeCell ref="A8:C8"/>
    <mergeCell ref="D8:E8"/>
    <mergeCell ref="A1:E1"/>
    <mergeCell ref="A3:C3"/>
    <mergeCell ref="D3:E3"/>
    <mergeCell ref="A4:C4"/>
    <mergeCell ref="D4:E4"/>
    <mergeCell ref="A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Papik</dc:creator>
  <cp:lastModifiedBy>Papik</cp:lastModifiedBy>
  <dcterms:created xsi:type="dcterms:W3CDTF">2020-04-03T18:57:47Z</dcterms:created>
  <dcterms:modified xsi:type="dcterms:W3CDTF">2020-04-03T18:58:03Z</dcterms:modified>
</cp:coreProperties>
</file>