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D48" i="1"/>
  <c r="F48" s="1"/>
  <c r="C48"/>
  <c r="C47"/>
  <c r="C46"/>
  <c r="D44"/>
  <c r="F44" s="1"/>
  <c r="F43"/>
  <c r="D43"/>
  <c r="D42"/>
  <c r="F42" s="1"/>
  <c r="F41"/>
  <c r="D41"/>
  <c r="F40"/>
  <c r="F39"/>
  <c r="D39"/>
  <c r="F38"/>
  <c r="D38"/>
  <c r="F37"/>
  <c r="D37"/>
  <c r="F36"/>
  <c r="D36"/>
  <c r="F35"/>
  <c r="D35"/>
  <c r="D34" s="1"/>
  <c r="F34" s="1"/>
  <c r="F33"/>
  <c r="D33"/>
  <c r="F32"/>
  <c r="F31"/>
  <c r="F30"/>
  <c r="E30"/>
  <c r="D30"/>
  <c r="D29"/>
  <c r="F29" s="1"/>
  <c r="F28"/>
  <c r="F27"/>
  <c r="E23"/>
  <c r="E48" s="1"/>
  <c r="F21"/>
  <c r="D21"/>
  <c r="F20"/>
  <c r="D20"/>
  <c r="F19"/>
  <c r="F18"/>
  <c r="F17"/>
  <c r="D17"/>
  <c r="D22" s="1"/>
  <c r="F16"/>
  <c r="D16"/>
  <c r="D47" s="1"/>
  <c r="F47" s="1"/>
  <c r="D45" l="1"/>
  <c r="F22"/>
  <c r="D23"/>
  <c r="F23" s="1"/>
  <c r="F45" l="1"/>
  <c r="D46"/>
  <c r="F46" s="1"/>
</calcChain>
</file>

<file path=xl/sharedStrings.xml><?xml version="1.0" encoding="utf-8"?>
<sst xmlns="http://schemas.openxmlformats.org/spreadsheetml/2006/main" count="41" uniqueCount="41">
  <si>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Станке-Димитрова, д. №  24а  за   2019 г.</t>
  </si>
  <si>
    <t>Наименование</t>
  </si>
  <si>
    <t>Обслуживаемый объем</t>
  </si>
  <si>
    <t>Общая площадь жилых помещений, м2</t>
  </si>
  <si>
    <t>Общая площадь нежилых помещений,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</si>
  <si>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</si>
  <si>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</si>
  <si>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</si>
  <si>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</si>
  <si>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</si>
  <si>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</si>
  <si>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</si>
  <si>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</si>
  <si>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Оплачено собственниками жилых помещений</t>
  </si>
  <si>
    <t>Получено доходов от повыш.к-тов</t>
  </si>
  <si>
    <t>Получено доходов от использования общего имущества дома</t>
  </si>
  <si>
    <t>ИТОГО ДОХОДОВ</t>
  </si>
  <si>
    <t>Затраты - всего, в том числе: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</si>
  <si>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</si>
  <si>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</si>
  <si>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</si>
  <si>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</si>
  <si>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</si>
  <si>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</si>
  <si>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Услуги РИРЦ</t>
  </si>
  <si>
    <t>Затраты на работы текущего ремонта, в т.ч.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</si>
  <si>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</si>
  <si>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</si>
  <si>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 xml:space="preserve">Прочие затраты по  договорам подряда </t>
  </si>
  <si>
    <t>Общеэксплуатационные расходы</t>
  </si>
  <si>
    <t>УСН</t>
  </si>
  <si>
    <t>Электричество на СОИД</t>
  </si>
  <si>
    <t>Аварийные работы</t>
  </si>
  <si>
    <t>Юридические расходы</t>
  </si>
  <si>
    <t>Транспортные расходы</t>
  </si>
  <si>
    <t xml:space="preserve">Расходы на управление </t>
  </si>
  <si>
    <t>Остаток неиспользованных средств за  2019г.</t>
  </si>
  <si>
    <t>Остаток неиспользованных средств на 01.01.2020г.</t>
  </si>
  <si>
    <t>Задолженность по оплате за содержание</t>
  </si>
  <si>
    <t>Задолженность по оплате за коммунальные услуги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</si>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</sst>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/>
    <xf numFmtId="0" fontId="4" fillId="0" borderId="17" xfId="0" applyFont="1" applyBorder="1" applyAlignment="1">
      <alignment vertical="center"/>
    </xf>
    <xf numFmtId="0" fontId="2" fillId="0" borderId="17" xfId="0" applyFont="1" applyBorder="1"/>
    <xf numFmtId="2" fontId="1" fillId="0" borderId="0" xfId="0" applyNumberFormat="1" applyFont="1"/>
    <xf numFmtId="2" fontId="2" fillId="0" borderId="17" xfId="0" applyNumberFormat="1" applyFont="1" applyBorder="1"/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2" fontId="1" fillId="0" borderId="17" xfId="0" applyNumberFormat="1" applyFont="1" applyBorder="1"/>
    <xf numFmtId="0" fontId="2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6">
          <cell r="D16">
            <v>59359.18</v>
          </cell>
        </row>
        <row r="17">
          <cell r="D17">
            <v>56204.62</v>
          </cell>
        </row>
        <row r="20">
          <cell r="D20">
            <v>2193.19</v>
          </cell>
        </row>
        <row r="21">
          <cell r="D21">
            <v>4560</v>
          </cell>
        </row>
        <row r="29">
          <cell r="D29">
            <v>0</v>
          </cell>
        </row>
        <row r="30">
          <cell r="D30">
            <v>21499.14</v>
          </cell>
        </row>
        <row r="33">
          <cell r="D33">
            <v>3296.02</v>
          </cell>
        </row>
        <row r="35">
          <cell r="D35">
            <v>145.02000000000001</v>
          </cell>
        </row>
        <row r="36">
          <cell r="D36">
            <v>11292.68</v>
          </cell>
        </row>
        <row r="37">
          <cell r="D37">
            <v>4000</v>
          </cell>
        </row>
        <row r="38">
          <cell r="D38">
            <v>855.97</v>
          </cell>
        </row>
        <row r="39">
          <cell r="D39">
            <v>2562.35</v>
          </cell>
        </row>
        <row r="41">
          <cell r="D41">
            <v>1041.5999999999999</v>
          </cell>
        </row>
        <row r="42">
          <cell r="D42">
            <v>700</v>
          </cell>
        </row>
        <row r="43">
          <cell r="D43">
            <v>200</v>
          </cell>
        </row>
        <row r="44">
          <cell r="D44">
            <v>5935.91</v>
          </cell>
        </row>
        <row r="46">
          <cell r="C46">
            <v>-11884.13</v>
          </cell>
        </row>
        <row r="47">
          <cell r="C47">
            <v>20643.77</v>
          </cell>
        </row>
      </sheetData>
      <sheetData sheetId="1">
        <row r="16">
          <cell r="D16">
            <v>58434.27</v>
          </cell>
        </row>
        <row r="17">
          <cell r="D17">
            <v>51868.98</v>
          </cell>
        </row>
        <row r="20">
          <cell r="D20">
            <v>2004.73</v>
          </cell>
        </row>
        <row r="21">
          <cell r="D21">
            <v>4128</v>
          </cell>
        </row>
        <row r="29">
          <cell r="D29">
            <v>8115.5</v>
          </cell>
        </row>
        <row r="30">
          <cell r="D30">
            <v>18553.5</v>
          </cell>
        </row>
        <row r="33">
          <cell r="D33">
            <v>3315.8</v>
          </cell>
        </row>
        <row r="35">
          <cell r="D35">
            <v>5334.46</v>
          </cell>
        </row>
        <row r="36">
          <cell r="D36">
            <v>11507.43</v>
          </cell>
        </row>
        <row r="37">
          <cell r="D37">
            <v>0</v>
          </cell>
        </row>
        <row r="38">
          <cell r="D38">
            <v>2569.61</v>
          </cell>
        </row>
        <row r="41">
          <cell r="D41">
            <v>7743.6</v>
          </cell>
        </row>
        <row r="42">
          <cell r="D42">
            <v>700</v>
          </cell>
        </row>
        <row r="43">
          <cell r="D43">
            <v>200</v>
          </cell>
        </row>
        <row r="44">
          <cell r="D44">
            <v>5843.43</v>
          </cell>
        </row>
      </sheetData>
      <sheetData sheetId="2">
        <row r="16">
          <cell r="D16">
            <v>58438.59</v>
          </cell>
        </row>
        <row r="17">
          <cell r="D17">
            <v>60751.37</v>
          </cell>
        </row>
        <row r="20">
          <cell r="D20">
            <v>2420.5</v>
          </cell>
        </row>
        <row r="21">
          <cell r="D21">
            <v>5616</v>
          </cell>
        </row>
        <row r="29">
          <cell r="D29">
            <v>0</v>
          </cell>
        </row>
        <row r="30">
          <cell r="D30">
            <v>19293.5</v>
          </cell>
        </row>
        <row r="33">
          <cell r="D33">
            <v>3497.1</v>
          </cell>
        </row>
        <row r="35">
          <cell r="D35">
            <v>13438.18</v>
          </cell>
        </row>
        <row r="36">
          <cell r="D36">
            <v>12156.76</v>
          </cell>
        </row>
        <row r="37">
          <cell r="D37">
            <v>22683.82</v>
          </cell>
        </row>
        <row r="38">
          <cell r="D38">
            <v>2155.96</v>
          </cell>
        </row>
        <row r="41">
          <cell r="D41">
            <v>0</v>
          </cell>
        </row>
        <row r="42">
          <cell r="D42">
            <v>700</v>
          </cell>
        </row>
        <row r="43">
          <cell r="D43">
            <v>200</v>
          </cell>
        </row>
        <row r="44">
          <cell r="D44">
            <v>5843.86</v>
          </cell>
        </row>
      </sheetData>
      <sheetData sheetId="3">
        <row r="16">
          <cell r="D16">
            <v>58438.59</v>
          </cell>
        </row>
        <row r="17">
          <cell r="D17">
            <v>55054.96</v>
          </cell>
        </row>
        <row r="20">
          <cell r="D20">
            <v>2117.9299999999998</v>
          </cell>
        </row>
        <row r="21">
          <cell r="D21">
            <v>3425.19</v>
          </cell>
        </row>
        <row r="29">
          <cell r="D29">
            <v>0</v>
          </cell>
        </row>
        <row r="30">
          <cell r="D30">
            <v>21494.95</v>
          </cell>
        </row>
        <row r="33">
          <cell r="D33">
            <v>3384.81</v>
          </cell>
        </row>
        <row r="35">
          <cell r="D35">
            <v>153.21</v>
          </cell>
        </row>
        <row r="36">
          <cell r="D36">
            <v>11907.35</v>
          </cell>
        </row>
        <row r="37">
          <cell r="D37">
            <v>1760</v>
          </cell>
        </row>
        <row r="38">
          <cell r="D38">
            <v>1631.86</v>
          </cell>
        </row>
        <row r="41">
          <cell r="D41">
            <v>0</v>
          </cell>
        </row>
        <row r="42">
          <cell r="D42">
            <v>700</v>
          </cell>
        </row>
        <row r="43">
          <cell r="D43">
            <v>200</v>
          </cell>
        </row>
        <row r="44">
          <cell r="D44">
            <v>5843.86</v>
          </cell>
        </row>
        <row r="46">
          <cell r="D46">
            <v>-3995.9000000000015</v>
          </cell>
        </row>
        <row r="47">
          <cell r="D47">
            <v>31434.469999999983</v>
          </cell>
        </row>
        <row r="48">
          <cell r="D48">
            <v>113423.18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" workbookViewId="0">
      <selection sqref="A1:XFD1048576"/>
    </sheetView>
  </sheetViews>
  <sheetFormatPr defaultRowHeight="11.25"/>
  <cols>
    <col min="1" max="1" width="1.28515625" style="3" customWidth="1"/>
    <col min="2" max="2" width="41.7109375" style="3" customWidth="1"/>
    <col min="3" max="3" width="18" style="3" customWidth="1"/>
    <col min="4" max="4" width="9.140625" style="3" customWidth="1"/>
    <col min="5" max="5" width="10.42578125" style="3" customWidth="1"/>
    <col min="6" max="6" width="21" style="3" customWidth="1"/>
    <col min="7" max="7" width="4.42578125" style="3" customWidth="1"/>
    <col min="8" max="16384" width="9.140625" style="3"/>
  </cols>
  <sheetData>
    <row r="1" spans="2:9" ht="3.75" customHeight="1">
      <c r="B1" s="1"/>
      <c r="C1" s="1"/>
      <c r="D1" s="1"/>
      <c r="E1" s="1"/>
      <c r="F1" s="2"/>
      <c r="G1" s="1"/>
      <c r="H1" s="1"/>
    </row>
    <row r="2" spans="2:9" ht="2.25" customHeight="1">
      <c r="B2" s="1"/>
      <c r="C2" s="1"/>
      <c r="D2" s="1"/>
      <c r="E2" s="1"/>
      <c r="F2" s="4"/>
      <c r="G2" s="1"/>
      <c r="H2" s="1"/>
      <c r="I2" s="1"/>
    </row>
    <row r="3" spans="2:9" ht="6.75" customHeight="1">
      <c r="B3" s="1"/>
      <c r="C3" s="1"/>
      <c r="D3" s="1"/>
      <c r="E3" s="1"/>
      <c r="F3" s="4"/>
      <c r="G3" s="1"/>
      <c r="H3" s="1"/>
      <c r="I3" s="1"/>
    </row>
    <row r="4" spans="2:9" ht="45" customHeight="1">
      <c r="B4" s="5" t="s">
        <v>0</v>
      </c>
      <c r="C4" s="5"/>
      <c r="D4" s="6"/>
      <c r="E4" s="6"/>
      <c r="F4" s="6"/>
      <c r="G4" s="1"/>
      <c r="H4" s="1"/>
      <c r="I4" s="1"/>
    </row>
    <row r="5" spans="2:9" ht="5.25" customHeight="1" thickBot="1"/>
    <row r="6" spans="2:9" ht="12">
      <c r="B6" s="7" t="s">
        <v>1</v>
      </c>
      <c r="C6" s="8"/>
      <c r="D6" s="9"/>
      <c r="E6" s="10" t="s">
        <v>2</v>
      </c>
      <c r="F6" s="11"/>
    </row>
    <row r="7" spans="2:9" ht="12">
      <c r="B7" s="12" t="s">
        <v>3</v>
      </c>
      <c r="C7" s="13"/>
      <c r="D7" s="14"/>
      <c r="E7" s="15">
        <v>1360.2</v>
      </c>
      <c r="F7" s="16"/>
    </row>
    <row r="8" spans="2:9" ht="12">
      <c r="B8" s="12" t="s">
        <v>4</v>
      </c>
      <c r="C8" s="13"/>
      <c r="D8" s="14"/>
      <c r="E8" s="15">
        <v>0</v>
      </c>
      <c r="F8" s="16"/>
    </row>
    <row r="9" spans="2:9" ht="12">
      <c r="B9" s="12" t="s">
        <v>5</v>
      </c>
      <c r="C9" s="13"/>
      <c r="D9" s="14"/>
      <c r="E9" s="15"/>
      <c r="F9" s="16"/>
    </row>
    <row r="10" spans="2:9" ht="12">
      <c r="B10" s="12" t="s">
        <v>6</v>
      </c>
      <c r="C10" s="13"/>
      <c r="D10" s="14"/>
      <c r="E10" s="15"/>
      <c r="F10" s="16"/>
    </row>
    <row r="11" spans="2:9" ht="12">
      <c r="B11" s="12" t="s">
        <v>7</v>
      </c>
      <c r="C11" s="13"/>
      <c r="D11" s="14"/>
      <c r="E11" s="15">
        <v>71</v>
      </c>
      <c r="F11" s="16"/>
    </row>
    <row r="12" spans="2:9" ht="25.5" customHeight="1" thickBot="1">
      <c r="B12" s="17" t="s">
        <v>8</v>
      </c>
      <c r="C12" s="18"/>
      <c r="D12" s="19"/>
      <c r="E12" s="20">
        <v>14.32</v>
      </c>
      <c r="F12" s="21"/>
    </row>
    <row r="13" spans="2:9" ht="9.75" customHeight="1">
      <c r="B13" s="22"/>
      <c r="C13" s="22"/>
      <c r="D13" s="23"/>
      <c r="E13" s="23"/>
      <c r="F13" s="23"/>
    </row>
    <row r="14" spans="2:9" ht="33.75" customHeight="1">
      <c r="B14" s="24"/>
      <c r="C14" s="25"/>
      <c r="D14" s="26" t="s">
        <v>9</v>
      </c>
      <c r="E14" s="26" t="s">
        <v>10</v>
      </c>
      <c r="F14" s="27" t="s">
        <v>11</v>
      </c>
    </row>
    <row r="15" spans="2:9">
      <c r="B15" s="28">
        <v>1</v>
      </c>
      <c r="C15" s="28"/>
      <c r="D15" s="28">
        <v>2</v>
      </c>
      <c r="E15" s="28">
        <v>3</v>
      </c>
      <c r="F15" s="28">
        <v>4</v>
      </c>
    </row>
    <row r="16" spans="2:9" ht="12">
      <c r="B16" s="29" t="s">
        <v>12</v>
      </c>
      <c r="C16" s="29"/>
      <c r="D16" s="30">
        <f>'[1]1 квартал'!D16+'[1]2 квартал '!D16+'[1]3 квартал'!D16+'[1]4 квартал'!D16</f>
        <v>234670.62999999998</v>
      </c>
      <c r="E16" s="30"/>
      <c r="F16" s="30">
        <f>D16-E16</f>
        <v>234670.62999999998</v>
      </c>
    </row>
    <row r="17" spans="2:9" ht="12">
      <c r="B17" s="31" t="s">
        <v>13</v>
      </c>
      <c r="C17" s="31"/>
      <c r="D17" s="30">
        <f>'[1]1 квартал'!D17+'[1]2 квартал '!D17+'[1]3 квартал'!D17+'[1]4 квартал'!D17</f>
        <v>223879.93</v>
      </c>
      <c r="E17" s="30"/>
      <c r="F17" s="30">
        <f t="shared" ref="F17:F48" si="0">D17-E17</f>
        <v>223879.93</v>
      </c>
    </row>
    <row r="18" spans="2:9" ht="12" hidden="1">
      <c r="B18" s="31"/>
      <c r="C18" s="31"/>
      <c r="D18" s="30"/>
      <c r="E18" s="30"/>
      <c r="F18" s="30">
        <f t="shared" si="0"/>
        <v>0</v>
      </c>
    </row>
    <row r="19" spans="2:9" ht="12" hidden="1">
      <c r="B19" s="31"/>
      <c r="C19" s="31"/>
      <c r="D19" s="30"/>
      <c r="E19" s="30"/>
      <c r="F19" s="30">
        <f t="shared" si="0"/>
        <v>0</v>
      </c>
    </row>
    <row r="20" spans="2:9" ht="12">
      <c r="B20" s="29" t="s">
        <v>14</v>
      </c>
      <c r="C20" s="29"/>
      <c r="D20" s="30">
        <f>'[1]1 квартал'!D20+'[1]2 квартал '!D20+'[1]3 квартал'!D20+'[1]4 квартал'!D20</f>
        <v>8736.35</v>
      </c>
      <c r="E20" s="30"/>
      <c r="F20" s="30">
        <f t="shared" si="0"/>
        <v>8736.35</v>
      </c>
    </row>
    <row r="21" spans="2:9" ht="24.75" customHeight="1">
      <c r="B21" s="29" t="s">
        <v>15</v>
      </c>
      <c r="C21" s="29"/>
      <c r="D21" s="30">
        <f>'[1]1 квартал'!D21+'[1]2 квартал '!D21+'[1]3 квартал'!D21+'[1]4 квартал'!D21</f>
        <v>17729.189999999999</v>
      </c>
      <c r="E21" s="30"/>
      <c r="F21" s="30">
        <f t="shared" si="0"/>
        <v>17729.189999999999</v>
      </c>
    </row>
    <row r="22" spans="2:9" ht="24.75" customHeight="1">
      <c r="B22" s="29" t="s">
        <v>16</v>
      </c>
      <c r="C22" s="29"/>
      <c r="D22" s="32">
        <f>D17+D20+D21</f>
        <v>250345.47</v>
      </c>
      <c r="E22" s="30"/>
      <c r="F22" s="30">
        <f t="shared" si="0"/>
        <v>250345.47</v>
      </c>
      <c r="I22" s="33"/>
    </row>
    <row r="23" spans="2:9" ht="12">
      <c r="B23" s="31" t="s">
        <v>17</v>
      </c>
      <c r="C23" s="31"/>
      <c r="D23" s="34">
        <f>D24+D25+D26+D27+D28+D29+D30+D34+D33+D38+D39+D40+D41+D42+D43+D44</f>
        <v>242457.24000000002</v>
      </c>
      <c r="E23" s="30">
        <f>SUM(E24:E29)</f>
        <v>0</v>
      </c>
      <c r="F23" s="30">
        <f t="shared" si="0"/>
        <v>242457.24000000002</v>
      </c>
      <c r="I23" s="33"/>
    </row>
    <row r="24" spans="2:9" ht="12" hidden="1">
      <c r="B24" s="35"/>
      <c r="C24" s="35"/>
      <c r="D24" s="30"/>
      <c r="E24" s="30"/>
      <c r="F24" s="30"/>
      <c r="I24" s="33"/>
    </row>
    <row r="25" spans="2:9" ht="12" hidden="1">
      <c r="B25" s="35"/>
      <c r="C25" s="35"/>
      <c r="D25" s="30"/>
      <c r="E25" s="30"/>
      <c r="F25" s="30"/>
    </row>
    <row r="26" spans="2:9" ht="12" hidden="1">
      <c r="B26" s="35"/>
      <c r="C26" s="35"/>
      <c r="D26" s="30"/>
      <c r="E26" s="30"/>
      <c r="F26" s="30"/>
    </row>
    <row r="27" spans="2:9" ht="12" hidden="1">
      <c r="B27" s="36" t="s">
        <v>18</v>
      </c>
      <c r="C27" s="36"/>
      <c r="D27" s="37"/>
      <c r="E27" s="30"/>
      <c r="F27" s="30">
        <f t="shared" si="0"/>
        <v>0</v>
      </c>
    </row>
    <row r="28" spans="2:9" ht="12" hidden="1">
      <c r="B28" s="36" t="s">
        <v>19</v>
      </c>
      <c r="C28" s="36"/>
      <c r="D28" s="30"/>
      <c r="E28" s="30"/>
      <c r="F28" s="30">
        <f t="shared" si="0"/>
        <v>0</v>
      </c>
    </row>
    <row r="29" spans="2:9" ht="12">
      <c r="B29" s="35" t="s">
        <v>20</v>
      </c>
      <c r="C29" s="35"/>
      <c r="D29" s="30">
        <f>'[1]1 квартал'!D29+'[1]2 квартал '!D29+'[1]3 квартал'!D29+'[1]4 квартал'!D29</f>
        <v>8115.5</v>
      </c>
      <c r="E29" s="30"/>
      <c r="F29" s="30">
        <f t="shared" si="0"/>
        <v>8115.5</v>
      </c>
    </row>
    <row r="30" spans="2:9" ht="37.5" customHeight="1">
      <c r="B30" s="29" t="s">
        <v>21</v>
      </c>
      <c r="C30" s="29"/>
      <c r="D30" s="34">
        <f>'[1]1 квартал'!D30+'[1]2 квартал '!D30+'[1]3 квартал'!D30+'[1]4 квартал'!D30</f>
        <v>80841.09</v>
      </c>
      <c r="E30" s="30">
        <f>SUM(E31:E32)</f>
        <v>0</v>
      </c>
      <c r="F30" s="30">
        <f t="shared" si="0"/>
        <v>80841.09</v>
      </c>
    </row>
    <row r="31" spans="2:9" ht="24" hidden="1">
      <c r="B31" s="36" t="s">
        <v>22</v>
      </c>
      <c r="C31" s="36"/>
      <c r="D31" s="37"/>
      <c r="E31" s="30"/>
      <c r="F31" s="30">
        <f t="shared" si="0"/>
        <v>0</v>
      </c>
    </row>
    <row r="32" spans="2:9" ht="24" hidden="1">
      <c r="B32" s="36" t="s">
        <v>23</v>
      </c>
      <c r="C32" s="36"/>
      <c r="D32" s="30"/>
      <c r="E32" s="30"/>
      <c r="F32" s="30">
        <f t="shared" si="0"/>
        <v>0</v>
      </c>
    </row>
    <row r="33" spans="2:6" ht="12">
      <c r="B33" s="31" t="s">
        <v>24</v>
      </c>
      <c r="C33" s="31"/>
      <c r="D33" s="30">
        <f>'[1]1 квартал'!D33+'[1]2 квартал '!D33+'[1]3 квартал'!D33+'[1]4 квартал'!D33</f>
        <v>13493.73</v>
      </c>
      <c r="E33" s="30"/>
      <c r="F33" s="30">
        <f t="shared" si="0"/>
        <v>13493.73</v>
      </c>
    </row>
    <row r="34" spans="2:6" ht="12">
      <c r="B34" s="31" t="s">
        <v>25</v>
      </c>
      <c r="C34" s="31"/>
      <c r="D34" s="32">
        <f>D35+D36+D37</f>
        <v>94378.91</v>
      </c>
      <c r="E34" s="30"/>
      <c r="F34" s="30">
        <f t="shared" si="0"/>
        <v>94378.91</v>
      </c>
    </row>
    <row r="35" spans="2:6" ht="12">
      <c r="B35" s="35" t="s">
        <v>26</v>
      </c>
      <c r="C35" s="35"/>
      <c r="D35" s="30">
        <f>'[1]1 квартал'!D35+'[1]2 квартал '!D35+'[1]3 квартал'!D35+'[1]4 квартал'!D35</f>
        <v>19070.87</v>
      </c>
      <c r="E35" s="30"/>
      <c r="F35" s="30">
        <f t="shared" si="0"/>
        <v>19070.87</v>
      </c>
    </row>
    <row r="36" spans="2:6" ht="24">
      <c r="B36" s="36" t="s">
        <v>27</v>
      </c>
      <c r="C36" s="36"/>
      <c r="D36" s="30">
        <f>'[1]1 квартал'!D36+'[1]2 квартал '!D36+'[1]3 квартал'!D36+'[1]4 квартал'!D36</f>
        <v>46864.22</v>
      </c>
      <c r="E36" s="30"/>
      <c r="F36" s="30">
        <f t="shared" si="0"/>
        <v>46864.22</v>
      </c>
    </row>
    <row r="37" spans="2:6" ht="12">
      <c r="B37" s="36" t="s">
        <v>28</v>
      </c>
      <c r="C37" s="36"/>
      <c r="D37" s="30">
        <f>'[1]1 квартал'!D37+'[1]2 квартал '!D37+'[1]3 квартал'!D37+'[1]4 квартал'!D37</f>
        <v>28443.82</v>
      </c>
      <c r="E37" s="30"/>
      <c r="F37" s="30">
        <f t="shared" si="0"/>
        <v>28443.82</v>
      </c>
    </row>
    <row r="38" spans="2:6" ht="12">
      <c r="B38" s="31" t="s">
        <v>29</v>
      </c>
      <c r="C38" s="31"/>
      <c r="D38" s="30">
        <f>'[1]1 квартал'!D38+'[1]2 квартал '!D38+'[1]3 квартал'!D38+'[1]4 квартал'!D38</f>
        <v>7213.4</v>
      </c>
      <c r="E38" s="30"/>
      <c r="F38" s="30">
        <f t="shared" si="0"/>
        <v>7213.4</v>
      </c>
    </row>
    <row r="39" spans="2:6" ht="12">
      <c r="B39" s="31" t="s">
        <v>30</v>
      </c>
      <c r="C39" s="31"/>
      <c r="D39" s="30">
        <f>'[1]1 квартал'!D39</f>
        <v>2562.35</v>
      </c>
      <c r="E39" s="30"/>
      <c r="F39" s="30">
        <f t="shared" si="0"/>
        <v>2562.35</v>
      </c>
    </row>
    <row r="40" spans="2:6" ht="12">
      <c r="B40" s="31" t="s">
        <v>31</v>
      </c>
      <c r="C40" s="31"/>
      <c r="D40" s="30"/>
      <c r="E40" s="30"/>
      <c r="F40" s="30">
        <f t="shared" si="0"/>
        <v>0</v>
      </c>
    </row>
    <row r="41" spans="2:6" ht="12">
      <c r="B41" s="31" t="s">
        <v>32</v>
      </c>
      <c r="C41" s="31"/>
      <c r="D41" s="30">
        <f>'[1]1 квартал'!D41+'[1]2 квартал '!D41+'[1]3 квартал'!D41+'[1]4 квартал'!D41</f>
        <v>8785.2000000000007</v>
      </c>
      <c r="E41" s="30"/>
      <c r="F41" s="30">
        <f t="shared" si="0"/>
        <v>8785.2000000000007</v>
      </c>
    </row>
    <row r="42" spans="2:6" ht="12">
      <c r="B42" s="31" t="s">
        <v>33</v>
      </c>
      <c r="C42" s="31"/>
      <c r="D42" s="30">
        <f>'[1]1 квартал'!D42+'[1]2 квартал '!D42+'[1]3 квартал'!D42+'[1]4 квартал'!D42</f>
        <v>2800</v>
      </c>
      <c r="E42" s="30"/>
      <c r="F42" s="30">
        <f t="shared" si="0"/>
        <v>2800</v>
      </c>
    </row>
    <row r="43" spans="2:6" ht="12">
      <c r="B43" s="31" t="s">
        <v>34</v>
      </c>
      <c r="C43" s="31"/>
      <c r="D43" s="30">
        <f>'[1]1 квартал'!D43+'[1]2 квартал '!D43+'[1]3 квартал'!D43+'[1]4 квартал'!D43</f>
        <v>800</v>
      </c>
      <c r="E43" s="30"/>
      <c r="F43" s="30">
        <f t="shared" si="0"/>
        <v>800</v>
      </c>
    </row>
    <row r="44" spans="2:6">
      <c r="B44" s="38" t="s">
        <v>35</v>
      </c>
      <c r="C44" s="38"/>
      <c r="D44" s="30">
        <f>'[1]1 квартал'!D44+'[1]2 квартал '!D44+'[1]3 квартал'!D44+'[1]4 квартал'!D44</f>
        <v>23467.06</v>
      </c>
      <c r="E44" s="30"/>
      <c r="F44" s="30">
        <f t="shared" si="0"/>
        <v>23467.06</v>
      </c>
    </row>
    <row r="45" spans="2:6" ht="12">
      <c r="B45" s="31" t="s">
        <v>36</v>
      </c>
      <c r="C45" s="31"/>
      <c r="D45" s="32">
        <f>D22-D23</f>
        <v>7888.2299999999814</v>
      </c>
      <c r="E45" s="30"/>
      <c r="F45" s="30">
        <f t="shared" si="0"/>
        <v>7888.2299999999814</v>
      </c>
    </row>
    <row r="46" spans="2:6" ht="12">
      <c r="B46" s="31" t="s">
        <v>37</v>
      </c>
      <c r="C46" s="31">
        <f>'[1]4 квартал'!D46</f>
        <v>-3995.9000000000015</v>
      </c>
      <c r="D46" s="32">
        <f>D45+'[1]1 квартал'!C46</f>
        <v>-3995.9000000000178</v>
      </c>
      <c r="E46" s="30"/>
      <c r="F46" s="30">
        <f t="shared" si="0"/>
        <v>-3995.9000000000178</v>
      </c>
    </row>
    <row r="47" spans="2:6" ht="12">
      <c r="B47" s="31" t="s">
        <v>38</v>
      </c>
      <c r="C47" s="31">
        <f>'[1]4 квартал'!D47</f>
        <v>31434.469999999983</v>
      </c>
      <c r="D47" s="32">
        <f>D16-D17+'[1]1 квартал'!C47</f>
        <v>31434.469999999983</v>
      </c>
      <c r="E47" s="30"/>
      <c r="F47" s="30">
        <f t="shared" si="0"/>
        <v>31434.469999999983</v>
      </c>
    </row>
    <row r="48" spans="2:6" ht="12">
      <c r="B48" s="31" t="s">
        <v>39</v>
      </c>
      <c r="C48" s="31">
        <f>'[1]4 квартал'!D48</f>
        <v>113423.18</v>
      </c>
      <c r="D48" s="32">
        <f>C48</f>
        <v>113423.18</v>
      </c>
      <c r="E48" s="30">
        <f>E21-(E23+E30+E33+E35+E38+E41+E44)</f>
        <v>0</v>
      </c>
      <c r="F48" s="30">
        <f t="shared" si="0"/>
        <v>113423.18</v>
      </c>
    </row>
    <row r="49" spans="2:6" ht="75">
      <c r="B49" s="39" t="s">
        <v>40</v>
      </c>
      <c r="C49" s="39"/>
      <c r="E49" s="40"/>
      <c r="F49" s="41"/>
    </row>
  </sheetData>
  <mergeCells count="17">
    <mergeCell ref="B11:D11"/>
    <mergeCell ref="E11:F11"/>
    <mergeCell ref="B12:D12"/>
    <mergeCell ref="E12:F12"/>
    <mergeCell ref="E49:F49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2020-04-03T18:45:38Z</dcterms:created>
  <dcterms:modified xsi:type="dcterms:W3CDTF">2020-04-03T18:46:10Z</dcterms:modified>
</cp:coreProperties>
</file>