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3"/>
  </bookViews>
  <sheets>
    <sheet name="1 квартал" sheetId="5" state="hidden" r:id="rId1"/>
    <sheet name="2 квартал " sheetId="6" state="hidden" r:id="rId2"/>
    <sheet name="3 квартал" sheetId="7" state="hidden" r:id="rId3"/>
    <sheet name="4 квартал" sheetId="8" r:id="rId4"/>
  </sheets>
  <calcPr calcId="125725" refMode="R1C1"/>
</workbook>
</file>

<file path=xl/calcChain.xml><?xml version="1.0" encoding="utf-8"?>
<calcChain xmlns="http://schemas.openxmlformats.org/spreadsheetml/2006/main">
  <c r="C48" i="8"/>
  <c r="F44"/>
  <c r="F43"/>
  <c r="F42"/>
  <c r="F41"/>
  <c r="F40"/>
  <c r="F39"/>
  <c r="F38"/>
  <c r="F36"/>
  <c r="F35"/>
  <c r="F33"/>
  <c r="F32"/>
  <c r="F31"/>
  <c r="E30"/>
  <c r="F30"/>
  <c r="F29"/>
  <c r="F28"/>
  <c r="F27"/>
  <c r="E23"/>
  <c r="E48" s="1"/>
  <c r="F48" s="1"/>
  <c r="D22"/>
  <c r="F22" s="1"/>
  <c r="F21"/>
  <c r="F20"/>
  <c r="F19"/>
  <c r="F18"/>
  <c r="F17"/>
  <c r="F16"/>
  <c r="D37" i="7"/>
  <c r="D35"/>
  <c r="D30"/>
  <c r="F37" i="8" l="1"/>
  <c r="D38" i="7"/>
  <c r="F38" s="1"/>
  <c r="F37"/>
  <c r="D36"/>
  <c r="C48"/>
  <c r="F44"/>
  <c r="F43"/>
  <c r="F42"/>
  <c r="F41"/>
  <c r="F40"/>
  <c r="F39"/>
  <c r="F33"/>
  <c r="F32"/>
  <c r="F31"/>
  <c r="E30"/>
  <c r="F30" s="1"/>
  <c r="F29"/>
  <c r="F28"/>
  <c r="F27"/>
  <c r="E23"/>
  <c r="E48" s="1"/>
  <c r="F48" s="1"/>
  <c r="D22"/>
  <c r="F22" s="1"/>
  <c r="F21"/>
  <c r="F20"/>
  <c r="F19"/>
  <c r="F18"/>
  <c r="F17"/>
  <c r="F16"/>
  <c r="D38" i="6"/>
  <c r="C48"/>
  <c r="F44"/>
  <c r="F43"/>
  <c r="F42"/>
  <c r="F41"/>
  <c r="F40"/>
  <c r="F39"/>
  <c r="F37"/>
  <c r="F36"/>
  <c r="F35"/>
  <c r="D34"/>
  <c r="F34" s="1"/>
  <c r="F33"/>
  <c r="F32"/>
  <c r="F31"/>
  <c r="E30"/>
  <c r="F30" s="1"/>
  <c r="F29"/>
  <c r="F28"/>
  <c r="F27"/>
  <c r="E23"/>
  <c r="E48" s="1"/>
  <c r="F48" s="1"/>
  <c r="D22"/>
  <c r="F22" s="1"/>
  <c r="F21"/>
  <c r="F20"/>
  <c r="F19"/>
  <c r="F18"/>
  <c r="F17"/>
  <c r="F16"/>
  <c r="D47" i="5"/>
  <c r="C47" i="6" s="1"/>
  <c r="D47" s="1"/>
  <c r="F47" s="1"/>
  <c r="F38" l="1"/>
  <c r="C47" i="7"/>
  <c r="D47" s="1"/>
  <c r="F36"/>
  <c r="D34" i="8"/>
  <c r="D34" i="7"/>
  <c r="F34" s="1"/>
  <c r="F35"/>
  <c r="D23" i="6"/>
  <c r="D45" s="1"/>
  <c r="F36" i="5"/>
  <c r="F38"/>
  <c r="F39"/>
  <c r="F40"/>
  <c r="F41"/>
  <c r="F42"/>
  <c r="F43"/>
  <c r="F44"/>
  <c r="F35"/>
  <c r="F33"/>
  <c r="F32"/>
  <c r="F31"/>
  <c r="F27"/>
  <c r="F28"/>
  <c r="F29"/>
  <c r="F19"/>
  <c r="F20"/>
  <c r="F21"/>
  <c r="E30"/>
  <c r="E23"/>
  <c r="F18"/>
  <c r="F47" i="7" l="1"/>
  <c r="C47" i="8"/>
  <c r="D47" s="1"/>
  <c r="F34"/>
  <c r="D23"/>
  <c r="D23" i="7"/>
  <c r="F23" s="1"/>
  <c r="F23" i="6"/>
  <c r="F45"/>
  <c r="F16" i="5"/>
  <c r="F47"/>
  <c r="F17"/>
  <c r="D22"/>
  <c r="E48"/>
  <c r="F48" s="1"/>
  <c r="D34"/>
  <c r="F37"/>
  <c r="F47" i="8" l="1"/>
  <c r="F23"/>
  <c r="D45"/>
  <c r="D45" i="7"/>
  <c r="F45" s="1"/>
  <c r="F34" i="5"/>
  <c r="D23"/>
  <c r="D45" s="1"/>
  <c r="D46" s="1"/>
  <c r="C46" i="6" s="1"/>
  <c r="D46" s="1"/>
  <c r="F30" i="5"/>
  <c r="F22"/>
  <c r="F46" i="6" l="1"/>
  <c r="C46" i="7"/>
  <c r="D46" s="1"/>
  <c r="F45" i="8"/>
  <c r="F23" i="5"/>
  <c r="F46" i="7" l="1"/>
  <c r="C46" i="8"/>
  <c r="D46" s="1"/>
  <c r="F46" s="1"/>
  <c r="F45" i="5"/>
  <c r="F46" l="1"/>
</calcChain>
</file>

<file path=xl/sharedStrings.xml><?xml version="1.0" encoding="utf-8"?>
<sst xmlns="http://schemas.openxmlformats.org/spreadsheetml/2006/main" count="165" uniqueCount="51">
  <si>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</si>
  <si>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</si>
  <si>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</si>
  <si>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</si>
  <si>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</si>
  <si>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</si>
  <si>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</si>
  <si>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</si>
  <si>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</si>
  <si>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</si>
  <si>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</si>
  <si>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</si>
  <si>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</si>
  <si>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</si>
  <si>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</si>
  <si>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</si>
  <si>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</si>
  <si>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</si>
  <si>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</si>
  <si>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</si>
  <si>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</si>
  <si>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</si>
  <si>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</si>
  <si>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</si>
  <si>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</si>
  <si>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</si>
  <si>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Общеэксплуатационные расходы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</si>
  <si>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</si>
  <si>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</si>
  <si>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</si>
  <si>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</si>
  <si>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</si>
  <si>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</si>
  <si>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</si>
  <si>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>Получено доходов от повыш.к-тов</t>
  </si>
  <si>
    <t>УСН</t>
  </si>
  <si>
    <t>ИТОГО ДОХОДОВ</t>
  </si>
  <si>
    <t>Всего за 4 кв. 2018 г.</t>
  </si>
  <si>
    <t>Остаток неиспользованных средств на 01.04.19г.</t>
  </si>
  <si>
    <t>Остаток неиспользованных средств за  1 кв.2019г.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</si>
  <si>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1 квартал   2019 г.</t>
  </si>
  <si>
    <t>Электричество на СОИД</t>
  </si>
  <si>
    <t>Остаток неиспользованных средств за  2 кв.2019г.</t>
  </si>
  <si>
    <t>Остаток неиспользованных средств на 01.07.19г.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</si>
  <si>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2 квартал   2019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</si>
  <si>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3 квартал   2019 г.</t>
  </si>
  <si>
    <t>Остаток неиспользованных средств за  3 кв.2019г.</t>
  </si>
  <si>
    <t>Остаток неиспользованных средств на 01.10.19г.</t>
  </si>
  <si>
    <t>Остаток неиспользованных средств на 01.01.2020г.</t>
  </si>
  <si>
    <t>Остаток неиспользованных средств за  4 кв.2019г.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</si>
  <si>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4 квартал   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</si>
</sst>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0" xfId="0" applyNumberFormat="1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opLeftCell="A14" zoomScale="130" zoomScaleNormal="130" workbookViewId="0">
      <selection activeCell="D47" sqref="D47"/>
    </sheetView>
  </sheetViews>
  <sheetFormatPr defaultRowHeight="11.25"/>
  <cols>
    <col min="1" max="1" width="1.28515625" style="4" customWidth="1"/>
    <col min="2" max="2" width="41.7109375" style="4" customWidth="1"/>
    <col min="3" max="3" width="18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6"/>
      <c r="G1" s="5"/>
      <c r="H1" s="5"/>
    </row>
    <row r="2" spans="2:9" ht="2.25" customHeight="1">
      <c r="B2" s="5"/>
      <c r="C2" s="5"/>
      <c r="D2" s="5"/>
      <c r="E2" s="5"/>
      <c r="F2" s="37"/>
      <c r="G2" s="5"/>
      <c r="H2" s="5"/>
      <c r="I2" s="5"/>
    </row>
    <row r="3" spans="2:9" ht="6.75" customHeight="1">
      <c r="B3" s="5"/>
      <c r="C3" s="5"/>
      <c r="D3" s="5"/>
      <c r="E3" s="5"/>
      <c r="F3" s="37"/>
      <c r="G3" s="5"/>
      <c r="H3" s="5"/>
      <c r="I3" s="5"/>
    </row>
    <row r="4" spans="2:9" ht="45" customHeight="1">
      <c r="B4" s="38" t="s">
        <v>40</v>
      </c>
      <c r="C4" s="38"/>
      <c r="D4" s="39"/>
      <c r="E4" s="39"/>
      <c r="F4" s="39"/>
      <c r="G4" s="5"/>
      <c r="H4" s="5"/>
      <c r="I4" s="5"/>
    </row>
    <row r="5" spans="2:9" ht="5.25" customHeight="1" thickBot="1"/>
    <row r="6" spans="2:9" ht="12">
      <c r="B6" s="40" t="s">
        <v>0</v>
      </c>
      <c r="C6" s="41"/>
      <c r="D6" s="42"/>
      <c r="E6" s="43" t="s">
        <v>17</v>
      </c>
      <c r="F6" s="44"/>
    </row>
    <row r="7" spans="2:9" ht="12">
      <c r="B7" s="24" t="s">
        <v>30</v>
      </c>
      <c r="C7" s="25"/>
      <c r="D7" s="26"/>
      <c r="E7" s="27">
        <v>1360.2</v>
      </c>
      <c r="F7" s="28"/>
    </row>
    <row r="8" spans="2:9" ht="12">
      <c r="B8" s="24" t="s">
        <v>31</v>
      </c>
      <c r="C8" s="25"/>
      <c r="D8" s="26"/>
      <c r="E8" s="27"/>
      <c r="F8" s="28"/>
    </row>
    <row r="9" spans="2:9" ht="12">
      <c r="B9" s="24" t="s">
        <v>1</v>
      </c>
      <c r="C9" s="25"/>
      <c r="D9" s="26"/>
      <c r="E9" s="27"/>
      <c r="F9" s="28"/>
    </row>
    <row r="10" spans="2:9" ht="12">
      <c r="B10" s="24" t="s">
        <v>2</v>
      </c>
      <c r="C10" s="25"/>
      <c r="D10" s="26"/>
      <c r="E10" s="27"/>
      <c r="F10" s="28"/>
    </row>
    <row r="11" spans="2:9" ht="12">
      <c r="B11" s="24" t="s">
        <v>19</v>
      </c>
      <c r="C11" s="25"/>
      <c r="D11" s="26"/>
      <c r="E11" s="27">
        <v>71</v>
      </c>
      <c r="F11" s="28"/>
    </row>
    <row r="12" spans="2:9" ht="25.5" customHeight="1" thickBot="1">
      <c r="B12" s="29" t="s">
        <v>3</v>
      </c>
      <c r="C12" s="30"/>
      <c r="D12" s="31"/>
      <c r="E12" s="32"/>
      <c r="F12" s="33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 t="s">
        <v>37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v>59359.18</v>
      </c>
      <c r="E16" s="6"/>
      <c r="F16" s="6">
        <f>D16-E16</f>
        <v>59359.18</v>
      </c>
    </row>
    <row r="17" spans="2:9" ht="12">
      <c r="B17" s="11" t="s">
        <v>7</v>
      </c>
      <c r="C17" s="11"/>
      <c r="D17" s="6">
        <v>56204.62</v>
      </c>
      <c r="E17" s="6"/>
      <c r="F17" s="6">
        <f t="shared" ref="F17:F48" si="0">D17-E17</f>
        <v>56204.62</v>
      </c>
    </row>
    <row r="18" spans="2:9" ht="12" hidden="1">
      <c r="B18" s="11"/>
      <c r="C18" s="11"/>
      <c r="D18" s="6"/>
      <c r="E18" s="6"/>
      <c r="F18" s="6">
        <f t="shared" si="0"/>
        <v>0</v>
      </c>
    </row>
    <row r="19" spans="2:9" ht="12" hidden="1">
      <c r="B19" s="11"/>
      <c r="C19" s="11"/>
      <c r="D19" s="6"/>
      <c r="E19" s="6"/>
      <c r="F19" s="6">
        <f t="shared" si="0"/>
        <v>0</v>
      </c>
    </row>
    <row r="20" spans="2:9" ht="12">
      <c r="B20" s="10" t="s">
        <v>34</v>
      </c>
      <c r="C20" s="10"/>
      <c r="D20" s="6">
        <v>2193.19</v>
      </c>
      <c r="E20" s="6"/>
      <c r="F20" s="6">
        <f t="shared" si="0"/>
        <v>2193.19</v>
      </c>
    </row>
    <row r="21" spans="2:9" ht="24.75" customHeight="1">
      <c r="B21" s="10" t="s">
        <v>18</v>
      </c>
      <c r="C21" s="10"/>
      <c r="D21" s="6">
        <v>4560</v>
      </c>
      <c r="E21" s="6"/>
      <c r="F21" s="6">
        <f t="shared" si="0"/>
        <v>4560</v>
      </c>
    </row>
    <row r="22" spans="2:9" ht="24.75" customHeight="1">
      <c r="B22" s="10" t="s">
        <v>36</v>
      </c>
      <c r="C22" s="10"/>
      <c r="D22" s="15">
        <f>D17+D20+D21</f>
        <v>62957.810000000005</v>
      </c>
      <c r="E22" s="6"/>
      <c r="F22" s="6">
        <f t="shared" si="0"/>
        <v>62957.810000000005</v>
      </c>
      <c r="I22" s="20"/>
    </row>
    <row r="23" spans="2:9" ht="12">
      <c r="B23" s="11" t="s">
        <v>8</v>
      </c>
      <c r="C23" s="11"/>
      <c r="D23" s="19">
        <f>D24+D25+D26+D27+D28+D29+D30+D34+D33+D38+D39+D40+D41+D42+D43+D44</f>
        <v>51528.689999999988</v>
      </c>
      <c r="E23" s="6">
        <f>SUM(E24:E29)</f>
        <v>0</v>
      </c>
      <c r="F23" s="6">
        <f t="shared" si="0"/>
        <v>51528.689999999988</v>
      </c>
      <c r="I23" s="20"/>
    </row>
    <row r="24" spans="2:9" ht="12" hidden="1">
      <c r="B24" s="12"/>
      <c r="C24" s="12"/>
      <c r="D24" s="6"/>
      <c r="E24" s="6"/>
      <c r="F24" s="6"/>
      <c r="I24" s="20"/>
    </row>
    <row r="25" spans="2:9" ht="12" hidden="1">
      <c r="B25" s="12"/>
      <c r="C25" s="12"/>
      <c r="D25" s="6"/>
      <c r="E25" s="6"/>
      <c r="F25" s="6"/>
    </row>
    <row r="26" spans="2:9" ht="12" hidden="1">
      <c r="B26" s="12"/>
      <c r="C26" s="12"/>
      <c r="D26" s="6"/>
      <c r="E26" s="6"/>
      <c r="F26" s="6"/>
    </row>
    <row r="27" spans="2:9" ht="12" hidden="1">
      <c r="B27" s="13" t="s">
        <v>22</v>
      </c>
      <c r="C27" s="13"/>
      <c r="D27" s="18"/>
      <c r="E27" s="6"/>
      <c r="F27" s="6">
        <f t="shared" si="0"/>
        <v>0</v>
      </c>
    </row>
    <row r="28" spans="2:9" ht="12" hidden="1">
      <c r="B28" s="13" t="s">
        <v>23</v>
      </c>
      <c r="C28" s="13"/>
      <c r="D28" s="6"/>
      <c r="E28" s="6"/>
      <c r="F28" s="6">
        <f t="shared" si="0"/>
        <v>0</v>
      </c>
    </row>
    <row r="29" spans="2:9" ht="12">
      <c r="B29" s="12" t="s">
        <v>9</v>
      </c>
      <c r="C29" s="12"/>
      <c r="D29" s="6">
        <v>0</v>
      </c>
      <c r="E29" s="6"/>
      <c r="F29" s="6">
        <f t="shared" si="0"/>
        <v>0</v>
      </c>
    </row>
    <row r="30" spans="2:9" ht="37.5" customHeight="1">
      <c r="B30" s="10" t="s">
        <v>16</v>
      </c>
      <c r="C30" s="10"/>
      <c r="D30" s="19">
        <v>21499.14</v>
      </c>
      <c r="E30" s="6">
        <f>SUM(E31:E32)</f>
        <v>0</v>
      </c>
      <c r="F30" s="6">
        <f t="shared" si="0"/>
        <v>21499.14</v>
      </c>
    </row>
    <row r="31" spans="2:9" ht="24" hidden="1">
      <c r="B31" s="13" t="s">
        <v>12</v>
      </c>
      <c r="C31" s="13"/>
      <c r="D31" s="18"/>
      <c r="E31" s="6"/>
      <c r="F31" s="6">
        <f t="shared" si="0"/>
        <v>0</v>
      </c>
    </row>
    <row r="32" spans="2:9" ht="24" hidden="1">
      <c r="B32" s="13" t="s">
        <v>13</v>
      </c>
      <c r="C32" s="13"/>
      <c r="D32" s="6"/>
      <c r="E32" s="6"/>
      <c r="F32" s="6">
        <f t="shared" si="0"/>
        <v>0</v>
      </c>
    </row>
    <row r="33" spans="2:6" ht="12">
      <c r="B33" s="11" t="s">
        <v>10</v>
      </c>
      <c r="C33" s="11"/>
      <c r="D33" s="6">
        <v>3296.02</v>
      </c>
      <c r="E33" s="6"/>
      <c r="F33" s="6">
        <f t="shared" si="0"/>
        <v>3296.02</v>
      </c>
    </row>
    <row r="34" spans="2:6" ht="12">
      <c r="B34" s="11" t="s">
        <v>29</v>
      </c>
      <c r="C34" s="11"/>
      <c r="D34" s="15">
        <f>D35+D36+D37</f>
        <v>15437.7</v>
      </c>
      <c r="E34" s="6"/>
      <c r="F34" s="6">
        <f t="shared" si="0"/>
        <v>15437.7</v>
      </c>
    </row>
    <row r="35" spans="2:6" ht="12">
      <c r="B35" s="12" t="s">
        <v>11</v>
      </c>
      <c r="C35" s="12"/>
      <c r="D35" s="6">
        <v>145.02000000000001</v>
      </c>
      <c r="E35" s="6"/>
      <c r="F35" s="6">
        <f t="shared" si="0"/>
        <v>145.02000000000001</v>
      </c>
    </row>
    <row r="36" spans="2:6" ht="24">
      <c r="B36" s="13" t="s">
        <v>14</v>
      </c>
      <c r="C36" s="13"/>
      <c r="D36" s="6">
        <v>11292.68</v>
      </c>
      <c r="E36" s="6"/>
      <c r="F36" s="6">
        <f t="shared" si="0"/>
        <v>11292.68</v>
      </c>
    </row>
    <row r="37" spans="2:6" ht="12">
      <c r="B37" s="13" t="s">
        <v>24</v>
      </c>
      <c r="C37" s="13"/>
      <c r="D37" s="6">
        <v>4000</v>
      </c>
      <c r="E37" s="6"/>
      <c r="F37" s="6">
        <f t="shared" si="0"/>
        <v>4000</v>
      </c>
    </row>
    <row r="38" spans="2:6" ht="15.75" customHeight="1">
      <c r="B38" s="11" t="s">
        <v>26</v>
      </c>
      <c r="C38" s="11"/>
      <c r="D38" s="6">
        <v>855.97</v>
      </c>
      <c r="E38" s="6"/>
      <c r="F38" s="6">
        <f t="shared" si="0"/>
        <v>855.97</v>
      </c>
    </row>
    <row r="39" spans="2:6" ht="15.75" customHeight="1">
      <c r="B39" s="11" t="s">
        <v>35</v>
      </c>
      <c r="C39" s="11"/>
      <c r="D39" s="6">
        <v>2562.35</v>
      </c>
      <c r="E39" s="6"/>
      <c r="F39" s="6">
        <f t="shared" si="0"/>
        <v>2562.35</v>
      </c>
    </row>
    <row r="40" spans="2:6" ht="11.25" customHeight="1">
      <c r="B40" s="11" t="s">
        <v>41</v>
      </c>
      <c r="C40" s="11"/>
      <c r="D40" s="6">
        <v>0</v>
      </c>
      <c r="E40" s="6"/>
      <c r="F40" s="6">
        <f t="shared" si="0"/>
        <v>0</v>
      </c>
    </row>
    <row r="41" spans="2:6" ht="12" customHeight="1">
      <c r="B41" s="11" t="s">
        <v>20</v>
      </c>
      <c r="C41" s="11"/>
      <c r="D41" s="6">
        <v>1041.5999999999999</v>
      </c>
      <c r="E41" s="6"/>
      <c r="F41" s="6">
        <f t="shared" si="0"/>
        <v>1041.5999999999999</v>
      </c>
    </row>
    <row r="42" spans="2:6" ht="12" customHeight="1">
      <c r="B42" s="11" t="s">
        <v>32</v>
      </c>
      <c r="C42" s="11"/>
      <c r="D42" s="6">
        <v>700</v>
      </c>
      <c r="E42" s="6"/>
      <c r="F42" s="6">
        <f t="shared" si="0"/>
        <v>700</v>
      </c>
    </row>
    <row r="43" spans="2:6" ht="12" customHeight="1">
      <c r="B43" s="11" t="s">
        <v>33</v>
      </c>
      <c r="C43" s="11"/>
      <c r="D43" s="6">
        <v>200</v>
      </c>
      <c r="E43" s="6"/>
      <c r="F43" s="6">
        <f t="shared" si="0"/>
        <v>200</v>
      </c>
    </row>
    <row r="44" spans="2:6" ht="12" customHeight="1">
      <c r="B44" s="14" t="s">
        <v>25</v>
      </c>
      <c r="C44" s="14"/>
      <c r="D44" s="6">
        <v>5935.91</v>
      </c>
      <c r="E44" s="6"/>
      <c r="F44" s="6">
        <f t="shared" si="0"/>
        <v>5935.91</v>
      </c>
    </row>
    <row r="45" spans="2:6" ht="12" customHeight="1">
      <c r="B45" s="11" t="s">
        <v>39</v>
      </c>
      <c r="C45" s="11"/>
      <c r="D45" s="15">
        <f>D22-D23</f>
        <v>11429.120000000017</v>
      </c>
      <c r="E45" s="6"/>
      <c r="F45" s="6">
        <f t="shared" si="0"/>
        <v>11429.120000000017</v>
      </c>
    </row>
    <row r="46" spans="2:6" ht="12" customHeight="1">
      <c r="B46" s="11" t="s">
        <v>38</v>
      </c>
      <c r="C46" s="11">
        <v>-11884.13</v>
      </c>
      <c r="D46" s="15">
        <f>D45+C46</f>
        <v>-455.00999999998203</v>
      </c>
      <c r="E46" s="6"/>
      <c r="F46" s="6">
        <f t="shared" si="0"/>
        <v>-455.00999999998203</v>
      </c>
    </row>
    <row r="47" spans="2:6" ht="12" customHeight="1">
      <c r="B47" s="11" t="s">
        <v>27</v>
      </c>
      <c r="C47" s="11">
        <v>20643.77</v>
      </c>
      <c r="D47" s="15">
        <f>D16-D17+C47</f>
        <v>23798.329999999998</v>
      </c>
      <c r="E47" s="6"/>
      <c r="F47" s="6">
        <f t="shared" si="0"/>
        <v>23798.329999999998</v>
      </c>
    </row>
    <row r="48" spans="2:6" ht="12">
      <c r="B48" s="11" t="s">
        <v>28</v>
      </c>
      <c r="C48" s="11">
        <v>78991.350000000006</v>
      </c>
      <c r="D48" s="15">
        <v>89465.79</v>
      </c>
      <c r="E48" s="6">
        <f>E21-(E23+E30+E33+E35+E38+E41+E44)</f>
        <v>0</v>
      </c>
      <c r="F48" s="6">
        <f t="shared" si="0"/>
        <v>89465.79</v>
      </c>
    </row>
    <row r="49" spans="2:6" ht="83.25" customHeight="1">
      <c r="B49" s="16" t="s">
        <v>21</v>
      </c>
      <c r="C49" s="16"/>
      <c r="E49" s="34"/>
      <c r="F49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opLeftCell="A14" zoomScale="130" zoomScaleNormal="130" workbookViewId="0">
      <selection activeCell="D36" sqref="D36"/>
    </sheetView>
  </sheetViews>
  <sheetFormatPr defaultRowHeight="11.25"/>
  <cols>
    <col min="1" max="1" width="1.28515625" style="4" customWidth="1"/>
    <col min="2" max="2" width="41.7109375" style="4" customWidth="1"/>
    <col min="3" max="3" width="18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6"/>
      <c r="G1" s="5"/>
      <c r="H1" s="5"/>
    </row>
    <row r="2" spans="2:9" ht="2.25" customHeight="1">
      <c r="B2" s="5"/>
      <c r="C2" s="5"/>
      <c r="D2" s="5"/>
      <c r="E2" s="5"/>
      <c r="F2" s="37"/>
      <c r="G2" s="5"/>
      <c r="H2" s="5"/>
      <c r="I2" s="5"/>
    </row>
    <row r="3" spans="2:9" ht="6.75" customHeight="1">
      <c r="B3" s="5"/>
      <c r="C3" s="5"/>
      <c r="D3" s="5"/>
      <c r="E3" s="5"/>
      <c r="F3" s="37"/>
      <c r="G3" s="5"/>
      <c r="H3" s="5"/>
      <c r="I3" s="5"/>
    </row>
    <row r="4" spans="2:9" ht="45" customHeight="1">
      <c r="B4" s="38" t="s">
        <v>44</v>
      </c>
      <c r="C4" s="38"/>
      <c r="D4" s="39"/>
      <c r="E4" s="39"/>
      <c r="F4" s="39"/>
      <c r="G4" s="5"/>
      <c r="H4" s="5"/>
      <c r="I4" s="5"/>
    </row>
    <row r="5" spans="2:9" ht="5.25" customHeight="1" thickBot="1"/>
    <row r="6" spans="2:9" ht="12">
      <c r="B6" s="40" t="s">
        <v>0</v>
      </c>
      <c r="C6" s="41"/>
      <c r="D6" s="42"/>
      <c r="E6" s="43" t="s">
        <v>17</v>
      </c>
      <c r="F6" s="44"/>
    </row>
    <row r="7" spans="2:9" ht="12">
      <c r="B7" s="24" t="s">
        <v>30</v>
      </c>
      <c r="C7" s="25"/>
      <c r="D7" s="26"/>
      <c r="E7" s="27">
        <v>1360.2</v>
      </c>
      <c r="F7" s="28"/>
    </row>
    <row r="8" spans="2:9" ht="12">
      <c r="B8" s="24" t="s">
        <v>31</v>
      </c>
      <c r="C8" s="25"/>
      <c r="D8" s="26"/>
      <c r="E8" s="27">
        <v>0</v>
      </c>
      <c r="F8" s="28"/>
    </row>
    <row r="9" spans="2:9" ht="12">
      <c r="B9" s="24" t="s">
        <v>1</v>
      </c>
      <c r="C9" s="25"/>
      <c r="D9" s="26"/>
      <c r="E9" s="27"/>
      <c r="F9" s="28"/>
    </row>
    <row r="10" spans="2:9" ht="12">
      <c r="B10" s="24" t="s">
        <v>2</v>
      </c>
      <c r="C10" s="25"/>
      <c r="D10" s="26"/>
      <c r="E10" s="27"/>
      <c r="F10" s="28"/>
    </row>
    <row r="11" spans="2:9" ht="12">
      <c r="B11" s="24" t="s">
        <v>19</v>
      </c>
      <c r="C11" s="25"/>
      <c r="D11" s="26"/>
      <c r="E11" s="27">
        <v>71</v>
      </c>
      <c r="F11" s="28"/>
    </row>
    <row r="12" spans="2:9" ht="25.5" customHeight="1" thickBot="1">
      <c r="B12" s="29" t="s">
        <v>3</v>
      </c>
      <c r="C12" s="30"/>
      <c r="D12" s="31"/>
      <c r="E12" s="32">
        <v>14.32</v>
      </c>
      <c r="F12" s="33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/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v>58434.27</v>
      </c>
      <c r="E16" s="6"/>
      <c r="F16" s="6">
        <f>D16-E16</f>
        <v>58434.27</v>
      </c>
    </row>
    <row r="17" spans="2:9" ht="12">
      <c r="B17" s="11" t="s">
        <v>7</v>
      </c>
      <c r="C17" s="11"/>
      <c r="D17" s="6">
        <v>51868.98</v>
      </c>
      <c r="E17" s="6"/>
      <c r="F17" s="6">
        <f t="shared" ref="F17:F48" si="0">D17-E17</f>
        <v>51868.98</v>
      </c>
    </row>
    <row r="18" spans="2:9" ht="12" hidden="1">
      <c r="B18" s="11"/>
      <c r="C18" s="11"/>
      <c r="D18" s="6"/>
      <c r="E18" s="6"/>
      <c r="F18" s="6">
        <f t="shared" si="0"/>
        <v>0</v>
      </c>
    </row>
    <row r="19" spans="2:9" ht="12" hidden="1">
      <c r="B19" s="11"/>
      <c r="C19" s="11"/>
      <c r="D19" s="6"/>
      <c r="E19" s="6"/>
      <c r="F19" s="6">
        <f t="shared" si="0"/>
        <v>0</v>
      </c>
    </row>
    <row r="20" spans="2:9" ht="12">
      <c r="B20" s="10" t="s">
        <v>34</v>
      </c>
      <c r="C20" s="10"/>
      <c r="D20" s="6">
        <v>2004.73</v>
      </c>
      <c r="E20" s="6"/>
      <c r="F20" s="6">
        <f t="shared" si="0"/>
        <v>2004.73</v>
      </c>
    </row>
    <row r="21" spans="2:9" ht="24.75" customHeight="1">
      <c r="B21" s="10" t="s">
        <v>18</v>
      </c>
      <c r="C21" s="10"/>
      <c r="D21" s="6">
        <v>4128</v>
      </c>
      <c r="E21" s="6"/>
      <c r="F21" s="6">
        <f t="shared" si="0"/>
        <v>4128</v>
      </c>
    </row>
    <row r="22" spans="2:9" ht="24.75" customHeight="1">
      <c r="B22" s="10" t="s">
        <v>36</v>
      </c>
      <c r="C22" s="10"/>
      <c r="D22" s="15">
        <f>D17+D20+D21</f>
        <v>58001.710000000006</v>
      </c>
      <c r="E22" s="6"/>
      <c r="F22" s="6">
        <f t="shared" si="0"/>
        <v>58001.710000000006</v>
      </c>
      <c r="I22" s="20"/>
    </row>
    <row r="23" spans="2:9" ht="12">
      <c r="B23" s="11" t="s">
        <v>8</v>
      </c>
      <c r="C23" s="11"/>
      <c r="D23" s="19">
        <f>D24+D25+D26+D27+D28+D29+D30+D34+D33+D38+D39+D40+D41+D42+D43+D44</f>
        <v>63883.33</v>
      </c>
      <c r="E23" s="6">
        <f>SUM(E24:E29)</f>
        <v>0</v>
      </c>
      <c r="F23" s="6">
        <f t="shared" si="0"/>
        <v>63883.33</v>
      </c>
      <c r="I23" s="20"/>
    </row>
    <row r="24" spans="2:9" ht="12" hidden="1">
      <c r="B24" s="12"/>
      <c r="C24" s="12"/>
      <c r="D24" s="6"/>
      <c r="E24" s="6"/>
      <c r="F24" s="6"/>
      <c r="I24" s="20"/>
    </row>
    <row r="25" spans="2:9" ht="12" hidden="1">
      <c r="B25" s="12"/>
      <c r="C25" s="12"/>
      <c r="D25" s="6"/>
      <c r="E25" s="6"/>
      <c r="F25" s="6"/>
    </row>
    <row r="26" spans="2:9" ht="12" hidden="1">
      <c r="B26" s="12"/>
      <c r="C26" s="12"/>
      <c r="D26" s="6"/>
      <c r="E26" s="6"/>
      <c r="F26" s="6"/>
    </row>
    <row r="27" spans="2:9" ht="12" hidden="1">
      <c r="B27" s="13" t="s">
        <v>22</v>
      </c>
      <c r="C27" s="13"/>
      <c r="D27" s="18"/>
      <c r="E27" s="6"/>
      <c r="F27" s="6">
        <f t="shared" si="0"/>
        <v>0</v>
      </c>
    </row>
    <row r="28" spans="2:9" ht="12" hidden="1">
      <c r="B28" s="13" t="s">
        <v>23</v>
      </c>
      <c r="C28" s="13"/>
      <c r="D28" s="6"/>
      <c r="E28" s="6"/>
      <c r="F28" s="6">
        <f t="shared" si="0"/>
        <v>0</v>
      </c>
    </row>
    <row r="29" spans="2:9" ht="12">
      <c r="B29" s="12" t="s">
        <v>9</v>
      </c>
      <c r="C29" s="12"/>
      <c r="D29" s="6">
        <v>8115.5</v>
      </c>
      <c r="E29" s="6"/>
      <c r="F29" s="6">
        <f t="shared" si="0"/>
        <v>8115.5</v>
      </c>
    </row>
    <row r="30" spans="2:9" ht="37.5" customHeight="1">
      <c r="B30" s="10" t="s">
        <v>16</v>
      </c>
      <c r="C30" s="10"/>
      <c r="D30" s="19">
        <v>18553.5</v>
      </c>
      <c r="E30" s="6">
        <f>SUM(E31:E32)</f>
        <v>0</v>
      </c>
      <c r="F30" s="6">
        <f t="shared" si="0"/>
        <v>18553.5</v>
      </c>
    </row>
    <row r="31" spans="2:9" ht="24" hidden="1">
      <c r="B31" s="13" t="s">
        <v>12</v>
      </c>
      <c r="C31" s="13"/>
      <c r="D31" s="18"/>
      <c r="E31" s="6"/>
      <c r="F31" s="6">
        <f t="shared" si="0"/>
        <v>0</v>
      </c>
    </row>
    <row r="32" spans="2:9" ht="24" hidden="1">
      <c r="B32" s="13" t="s">
        <v>13</v>
      </c>
      <c r="C32" s="13"/>
      <c r="D32" s="6"/>
      <c r="E32" s="6"/>
      <c r="F32" s="6">
        <f t="shared" si="0"/>
        <v>0</v>
      </c>
    </row>
    <row r="33" spans="2:6" ht="12">
      <c r="B33" s="11" t="s">
        <v>10</v>
      </c>
      <c r="C33" s="11"/>
      <c r="D33" s="6">
        <v>3315.8</v>
      </c>
      <c r="E33" s="6"/>
      <c r="F33" s="6">
        <f t="shared" si="0"/>
        <v>3315.8</v>
      </c>
    </row>
    <row r="34" spans="2:6" ht="12">
      <c r="B34" s="11" t="s">
        <v>29</v>
      </c>
      <c r="C34" s="11"/>
      <c r="D34" s="15">
        <f>D35+D36+D37</f>
        <v>16841.89</v>
      </c>
      <c r="E34" s="6"/>
      <c r="F34" s="6">
        <f t="shared" si="0"/>
        <v>16841.89</v>
      </c>
    </row>
    <row r="35" spans="2:6" ht="12">
      <c r="B35" s="12" t="s">
        <v>11</v>
      </c>
      <c r="C35" s="12"/>
      <c r="D35" s="6">
        <v>5334.46</v>
      </c>
      <c r="E35" s="6"/>
      <c r="F35" s="6">
        <f t="shared" si="0"/>
        <v>5334.46</v>
      </c>
    </row>
    <row r="36" spans="2:6" ht="24">
      <c r="B36" s="13" t="s">
        <v>14</v>
      </c>
      <c r="C36" s="13"/>
      <c r="D36" s="6">
        <v>11507.43</v>
      </c>
      <c r="E36" s="6"/>
      <c r="F36" s="6">
        <f t="shared" si="0"/>
        <v>11507.43</v>
      </c>
    </row>
    <row r="37" spans="2:6" ht="12">
      <c r="B37" s="13" t="s">
        <v>24</v>
      </c>
      <c r="C37" s="13"/>
      <c r="D37" s="6">
        <v>0</v>
      </c>
      <c r="E37" s="6"/>
      <c r="F37" s="6">
        <f t="shared" si="0"/>
        <v>0</v>
      </c>
    </row>
    <row r="38" spans="2:6" ht="15.75" customHeight="1">
      <c r="B38" s="11" t="s">
        <v>26</v>
      </c>
      <c r="C38" s="11"/>
      <c r="D38" s="6">
        <f>952.95+1616.66</f>
        <v>2569.61</v>
      </c>
      <c r="E38" s="6"/>
      <c r="F38" s="6">
        <f t="shared" si="0"/>
        <v>2569.61</v>
      </c>
    </row>
    <row r="39" spans="2:6" ht="15.75" hidden="1" customHeight="1">
      <c r="B39" s="11" t="s">
        <v>35</v>
      </c>
      <c r="C39" s="11"/>
      <c r="D39" s="6"/>
      <c r="E39" s="6"/>
      <c r="F39" s="6">
        <f t="shared" si="0"/>
        <v>0</v>
      </c>
    </row>
    <row r="40" spans="2:6" ht="11.25" hidden="1" customHeight="1">
      <c r="B40" s="11" t="s">
        <v>41</v>
      </c>
      <c r="C40" s="11"/>
      <c r="D40" s="6"/>
      <c r="E40" s="6"/>
      <c r="F40" s="6">
        <f t="shared" si="0"/>
        <v>0</v>
      </c>
    </row>
    <row r="41" spans="2:6" ht="12" customHeight="1">
      <c r="B41" s="11" t="s">
        <v>20</v>
      </c>
      <c r="C41" s="11"/>
      <c r="D41" s="6">
        <v>7743.6</v>
      </c>
      <c r="E41" s="6"/>
      <c r="F41" s="6">
        <f t="shared" si="0"/>
        <v>7743.6</v>
      </c>
    </row>
    <row r="42" spans="2:6" ht="12" customHeight="1">
      <c r="B42" s="11" t="s">
        <v>32</v>
      </c>
      <c r="C42" s="11"/>
      <c r="D42" s="6">
        <v>700</v>
      </c>
      <c r="E42" s="6"/>
      <c r="F42" s="6">
        <f t="shared" si="0"/>
        <v>700</v>
      </c>
    </row>
    <row r="43" spans="2:6" ht="12" customHeight="1">
      <c r="B43" s="11" t="s">
        <v>33</v>
      </c>
      <c r="C43" s="11"/>
      <c r="D43" s="6">
        <v>200</v>
      </c>
      <c r="E43" s="6"/>
      <c r="F43" s="6">
        <f t="shared" si="0"/>
        <v>200</v>
      </c>
    </row>
    <row r="44" spans="2:6" ht="12" customHeight="1">
      <c r="B44" s="14" t="s">
        <v>25</v>
      </c>
      <c r="C44" s="14"/>
      <c r="D44" s="6">
        <v>5843.43</v>
      </c>
      <c r="E44" s="6"/>
      <c r="F44" s="6">
        <f t="shared" si="0"/>
        <v>5843.43</v>
      </c>
    </row>
    <row r="45" spans="2:6" ht="12" customHeight="1">
      <c r="B45" s="11" t="s">
        <v>42</v>
      </c>
      <c r="C45" s="11"/>
      <c r="D45" s="15">
        <f>D22-D23</f>
        <v>-5881.6199999999953</v>
      </c>
      <c r="E45" s="6"/>
      <c r="F45" s="6">
        <f t="shared" si="0"/>
        <v>-5881.6199999999953</v>
      </c>
    </row>
    <row r="46" spans="2:6" ht="12" customHeight="1">
      <c r="B46" s="11" t="s">
        <v>43</v>
      </c>
      <c r="C46" s="11">
        <f>'1 квартал'!D46</f>
        <v>-455.00999999998203</v>
      </c>
      <c r="D46" s="15">
        <f>D45+C46</f>
        <v>-6336.6299999999774</v>
      </c>
      <c r="E46" s="6"/>
      <c r="F46" s="6">
        <f t="shared" si="0"/>
        <v>-6336.6299999999774</v>
      </c>
    </row>
    <row r="47" spans="2:6" ht="12" customHeight="1">
      <c r="B47" s="11" t="s">
        <v>27</v>
      </c>
      <c r="C47" s="11">
        <f>'1 квартал'!D47</f>
        <v>23798.329999999998</v>
      </c>
      <c r="D47" s="15">
        <f>D16-D17+C47</f>
        <v>30363.619999999992</v>
      </c>
      <c r="E47" s="6"/>
      <c r="F47" s="6">
        <f t="shared" si="0"/>
        <v>30363.619999999992</v>
      </c>
    </row>
    <row r="48" spans="2:6" ht="12">
      <c r="B48" s="11" t="s">
        <v>28</v>
      </c>
      <c r="C48" s="11">
        <f>'1 квартал'!D48</f>
        <v>89465.79</v>
      </c>
      <c r="D48" s="15">
        <v>113514.9</v>
      </c>
      <c r="E48" s="6">
        <f>E21-(E23+E30+E33+E35+E38+E41+E44)</f>
        <v>0</v>
      </c>
      <c r="F48" s="6">
        <f t="shared" si="0"/>
        <v>113514.9</v>
      </c>
    </row>
    <row r="49" spans="2:6" ht="83.25" customHeight="1">
      <c r="B49" s="21" t="s">
        <v>21</v>
      </c>
      <c r="C49" s="21"/>
      <c r="E49" s="34"/>
      <c r="F49" s="35"/>
    </row>
  </sheetData>
  <mergeCells count="17">
    <mergeCell ref="B11:D11"/>
    <mergeCell ref="E11:F11"/>
    <mergeCell ref="B12:D12"/>
    <mergeCell ref="E12:F12"/>
    <mergeCell ref="E49:F49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9"/>
  <sheetViews>
    <sheetView topLeftCell="A14" zoomScale="130" zoomScaleNormal="130" workbookViewId="0">
      <selection activeCell="D42" sqref="D42:D43"/>
    </sheetView>
  </sheetViews>
  <sheetFormatPr defaultRowHeight="11.25"/>
  <cols>
    <col min="1" max="1" width="1.28515625" style="4" customWidth="1"/>
    <col min="2" max="2" width="41.7109375" style="4" customWidth="1"/>
    <col min="3" max="3" width="18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6"/>
      <c r="G1" s="5"/>
      <c r="H1" s="5"/>
    </row>
    <row r="2" spans="2:9" ht="2.25" customHeight="1">
      <c r="B2" s="5"/>
      <c r="C2" s="5"/>
      <c r="D2" s="5"/>
      <c r="E2" s="5"/>
      <c r="F2" s="37"/>
      <c r="G2" s="5"/>
      <c r="H2" s="5"/>
      <c r="I2" s="5"/>
    </row>
    <row r="3" spans="2:9" ht="6.75" customHeight="1">
      <c r="B3" s="5"/>
      <c r="C3" s="5"/>
      <c r="D3" s="5"/>
      <c r="E3" s="5"/>
      <c r="F3" s="37"/>
      <c r="G3" s="5"/>
      <c r="H3" s="5"/>
      <c r="I3" s="5"/>
    </row>
    <row r="4" spans="2:9" ht="45" customHeight="1">
      <c r="B4" s="38" t="s">
        <v>45</v>
      </c>
      <c r="C4" s="38"/>
      <c r="D4" s="39"/>
      <c r="E4" s="39"/>
      <c r="F4" s="39"/>
      <c r="G4" s="5"/>
      <c r="H4" s="5"/>
      <c r="I4" s="5"/>
    </row>
    <row r="5" spans="2:9" ht="5.25" customHeight="1" thickBot="1"/>
    <row r="6" spans="2:9" ht="12">
      <c r="B6" s="40" t="s">
        <v>0</v>
      </c>
      <c r="C6" s="41"/>
      <c r="D6" s="42"/>
      <c r="E6" s="43" t="s">
        <v>17</v>
      </c>
      <c r="F6" s="44"/>
    </row>
    <row r="7" spans="2:9" ht="12">
      <c r="B7" s="24" t="s">
        <v>30</v>
      </c>
      <c r="C7" s="25"/>
      <c r="D7" s="26"/>
      <c r="E7" s="27">
        <v>1360.2</v>
      </c>
      <c r="F7" s="28"/>
    </row>
    <row r="8" spans="2:9" ht="12">
      <c r="B8" s="24" t="s">
        <v>31</v>
      </c>
      <c r="C8" s="25"/>
      <c r="D8" s="26"/>
      <c r="E8" s="27">
        <v>0</v>
      </c>
      <c r="F8" s="28"/>
    </row>
    <row r="9" spans="2:9" ht="12">
      <c r="B9" s="24" t="s">
        <v>1</v>
      </c>
      <c r="C9" s="25"/>
      <c r="D9" s="26"/>
      <c r="E9" s="27"/>
      <c r="F9" s="28"/>
    </row>
    <row r="10" spans="2:9" ht="12">
      <c r="B10" s="24" t="s">
        <v>2</v>
      </c>
      <c r="C10" s="25"/>
      <c r="D10" s="26"/>
      <c r="E10" s="27"/>
      <c r="F10" s="28"/>
    </row>
    <row r="11" spans="2:9" ht="12">
      <c r="B11" s="24" t="s">
        <v>19</v>
      </c>
      <c r="C11" s="25"/>
      <c r="D11" s="26"/>
      <c r="E11" s="27">
        <v>71</v>
      </c>
      <c r="F11" s="28"/>
    </row>
    <row r="12" spans="2:9" ht="25.5" customHeight="1" thickBot="1">
      <c r="B12" s="29" t="s">
        <v>3</v>
      </c>
      <c r="C12" s="30"/>
      <c r="D12" s="31"/>
      <c r="E12" s="32">
        <v>14.32</v>
      </c>
      <c r="F12" s="33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/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v>58438.59</v>
      </c>
      <c r="E16" s="6"/>
      <c r="F16" s="6">
        <f>D16-E16</f>
        <v>58438.59</v>
      </c>
    </row>
    <row r="17" spans="2:9" ht="12">
      <c r="B17" s="11" t="s">
        <v>7</v>
      </c>
      <c r="C17" s="11"/>
      <c r="D17" s="6">
        <v>60751.37</v>
      </c>
      <c r="E17" s="6"/>
      <c r="F17" s="6">
        <f t="shared" ref="F17:F48" si="0">D17-E17</f>
        <v>60751.37</v>
      </c>
    </row>
    <row r="18" spans="2:9" ht="12" hidden="1">
      <c r="B18" s="11"/>
      <c r="C18" s="11"/>
      <c r="D18" s="6"/>
      <c r="E18" s="6"/>
      <c r="F18" s="6">
        <f t="shared" si="0"/>
        <v>0</v>
      </c>
    </row>
    <row r="19" spans="2:9" ht="12" hidden="1">
      <c r="B19" s="11"/>
      <c r="C19" s="11"/>
      <c r="D19" s="6"/>
      <c r="E19" s="6"/>
      <c r="F19" s="6">
        <f t="shared" si="0"/>
        <v>0</v>
      </c>
    </row>
    <row r="20" spans="2:9" ht="12">
      <c r="B20" s="10" t="s">
        <v>34</v>
      </c>
      <c r="C20" s="10"/>
      <c r="D20" s="6">
        <v>2420.5</v>
      </c>
      <c r="E20" s="6"/>
      <c r="F20" s="6">
        <f t="shared" si="0"/>
        <v>2420.5</v>
      </c>
    </row>
    <row r="21" spans="2:9" ht="24.75" customHeight="1">
      <c r="B21" s="10" t="s">
        <v>18</v>
      </c>
      <c r="C21" s="10"/>
      <c r="D21" s="6">
        <v>5616</v>
      </c>
      <c r="E21" s="6"/>
      <c r="F21" s="6">
        <f t="shared" si="0"/>
        <v>5616</v>
      </c>
    </row>
    <row r="22" spans="2:9" ht="24.75" customHeight="1">
      <c r="B22" s="10" t="s">
        <v>36</v>
      </c>
      <c r="C22" s="10"/>
      <c r="D22" s="15">
        <f>D17+D20+D21</f>
        <v>68787.87</v>
      </c>
      <c r="E22" s="6"/>
      <c r="F22" s="6">
        <f t="shared" si="0"/>
        <v>68787.87</v>
      </c>
      <c r="I22" s="20"/>
    </row>
    <row r="23" spans="2:9" ht="12">
      <c r="B23" s="11" t="s">
        <v>8</v>
      </c>
      <c r="C23" s="11"/>
      <c r="D23" s="19">
        <f>D24+D25+D26+D27+D28+D29+D30+D34+D33+D38+D39+D40+D41+D42+D43+D44</f>
        <v>79969.180000000022</v>
      </c>
      <c r="E23" s="6">
        <f>SUM(E24:E29)</f>
        <v>0</v>
      </c>
      <c r="F23" s="6">
        <f t="shared" si="0"/>
        <v>79969.180000000022</v>
      </c>
      <c r="I23" s="20"/>
    </row>
    <row r="24" spans="2:9" ht="12" hidden="1">
      <c r="B24" s="12"/>
      <c r="C24" s="12"/>
      <c r="D24" s="6"/>
      <c r="E24" s="6"/>
      <c r="F24" s="6"/>
      <c r="I24" s="20"/>
    </row>
    <row r="25" spans="2:9" ht="12" hidden="1">
      <c r="B25" s="12"/>
      <c r="C25" s="12"/>
      <c r="D25" s="6"/>
      <c r="E25" s="6"/>
      <c r="F25" s="6"/>
    </row>
    <row r="26" spans="2:9" ht="12" hidden="1">
      <c r="B26" s="12"/>
      <c r="C26" s="12"/>
      <c r="D26" s="6"/>
      <c r="E26" s="6"/>
      <c r="F26" s="6"/>
    </row>
    <row r="27" spans="2:9" ht="12" hidden="1">
      <c r="B27" s="13" t="s">
        <v>22</v>
      </c>
      <c r="C27" s="13"/>
      <c r="D27" s="18"/>
      <c r="E27" s="6"/>
      <c r="F27" s="6">
        <f t="shared" si="0"/>
        <v>0</v>
      </c>
    </row>
    <row r="28" spans="2:9" ht="12" hidden="1">
      <c r="B28" s="13" t="s">
        <v>23</v>
      </c>
      <c r="C28" s="13"/>
      <c r="D28" s="6"/>
      <c r="E28" s="6"/>
      <c r="F28" s="6">
        <f t="shared" si="0"/>
        <v>0</v>
      </c>
    </row>
    <row r="29" spans="2:9" ht="12">
      <c r="B29" s="12" t="s">
        <v>9</v>
      </c>
      <c r="C29" s="12"/>
      <c r="D29" s="6">
        <v>0</v>
      </c>
      <c r="E29" s="6"/>
      <c r="F29" s="6">
        <f t="shared" si="0"/>
        <v>0</v>
      </c>
    </row>
    <row r="30" spans="2:9" ht="37.5" customHeight="1">
      <c r="B30" s="10" t="s">
        <v>16</v>
      </c>
      <c r="C30" s="10"/>
      <c r="D30" s="19">
        <f>18553.5+740</f>
        <v>19293.5</v>
      </c>
      <c r="E30" s="6">
        <f>SUM(E31:E32)</f>
        <v>0</v>
      </c>
      <c r="F30" s="6">
        <f t="shared" si="0"/>
        <v>19293.5</v>
      </c>
    </row>
    <row r="31" spans="2:9" ht="24" hidden="1">
      <c r="B31" s="13" t="s">
        <v>12</v>
      </c>
      <c r="C31" s="13"/>
      <c r="D31" s="18"/>
      <c r="E31" s="6"/>
      <c r="F31" s="6">
        <f t="shared" si="0"/>
        <v>0</v>
      </c>
    </row>
    <row r="32" spans="2:9" ht="24" hidden="1">
      <c r="B32" s="13" t="s">
        <v>13</v>
      </c>
      <c r="C32" s="13"/>
      <c r="D32" s="6"/>
      <c r="E32" s="6"/>
      <c r="F32" s="6">
        <f t="shared" si="0"/>
        <v>0</v>
      </c>
    </row>
    <row r="33" spans="2:6" ht="12">
      <c r="B33" s="11" t="s">
        <v>10</v>
      </c>
      <c r="C33" s="11"/>
      <c r="D33" s="6">
        <v>3497.1</v>
      </c>
      <c r="E33" s="6"/>
      <c r="F33" s="6">
        <f t="shared" si="0"/>
        <v>3497.1</v>
      </c>
    </row>
    <row r="34" spans="2:6" ht="12">
      <c r="B34" s="11" t="s">
        <v>29</v>
      </c>
      <c r="C34" s="11"/>
      <c r="D34" s="15">
        <f>D35+D36+D37</f>
        <v>48278.76</v>
      </c>
      <c r="E34" s="6"/>
      <c r="F34" s="6">
        <f t="shared" si="0"/>
        <v>48278.76</v>
      </c>
    </row>
    <row r="35" spans="2:6" ht="12">
      <c r="B35" s="12" t="s">
        <v>11</v>
      </c>
      <c r="C35" s="12"/>
      <c r="D35" s="6">
        <f>13438.18</f>
        <v>13438.18</v>
      </c>
      <c r="E35" s="6"/>
      <c r="F35" s="6">
        <f t="shared" si="0"/>
        <v>13438.18</v>
      </c>
    </row>
    <row r="36" spans="2:6" ht="24">
      <c r="B36" s="13" t="s">
        <v>14</v>
      </c>
      <c r="C36" s="13"/>
      <c r="D36" s="6">
        <f>12156.76</f>
        <v>12156.76</v>
      </c>
      <c r="E36" s="6"/>
      <c r="F36" s="6">
        <f t="shared" si="0"/>
        <v>12156.76</v>
      </c>
    </row>
    <row r="37" spans="2:6" ht="12">
      <c r="B37" s="13" t="s">
        <v>24</v>
      </c>
      <c r="C37" s="13"/>
      <c r="D37" s="6">
        <f>32600+3522-D35</f>
        <v>22683.82</v>
      </c>
      <c r="E37" s="6"/>
      <c r="F37" s="6">
        <f t="shared" si="0"/>
        <v>22683.82</v>
      </c>
    </row>
    <row r="38" spans="2:6" ht="15.75" customHeight="1">
      <c r="B38" s="11" t="s">
        <v>26</v>
      </c>
      <c r="C38" s="11"/>
      <c r="D38" s="6">
        <f>1036.56+1119.4</f>
        <v>2155.96</v>
      </c>
      <c r="E38" s="6"/>
      <c r="F38" s="6">
        <f t="shared" si="0"/>
        <v>2155.96</v>
      </c>
    </row>
    <row r="39" spans="2:6" ht="15.75" hidden="1" customHeight="1">
      <c r="B39" s="11" t="s">
        <v>35</v>
      </c>
      <c r="C39" s="11"/>
      <c r="D39" s="6"/>
      <c r="E39" s="6"/>
      <c r="F39" s="6">
        <f t="shared" si="0"/>
        <v>0</v>
      </c>
    </row>
    <row r="40" spans="2:6" ht="11.25" hidden="1" customHeight="1">
      <c r="B40" s="11" t="s">
        <v>41</v>
      </c>
      <c r="C40" s="11"/>
      <c r="D40" s="6"/>
      <c r="E40" s="6"/>
      <c r="F40" s="6">
        <f t="shared" si="0"/>
        <v>0</v>
      </c>
    </row>
    <row r="41" spans="2:6" ht="12" customHeight="1">
      <c r="B41" s="11" t="s">
        <v>20</v>
      </c>
      <c r="C41" s="11"/>
      <c r="D41" s="6">
        <v>0</v>
      </c>
      <c r="E41" s="6"/>
      <c r="F41" s="6">
        <f t="shared" si="0"/>
        <v>0</v>
      </c>
    </row>
    <row r="42" spans="2:6" ht="12" customHeight="1">
      <c r="B42" s="11" t="s">
        <v>32</v>
      </c>
      <c r="C42" s="11"/>
      <c r="D42" s="6">
        <v>700</v>
      </c>
      <c r="E42" s="6"/>
      <c r="F42" s="6">
        <f t="shared" si="0"/>
        <v>700</v>
      </c>
    </row>
    <row r="43" spans="2:6" ht="12" customHeight="1">
      <c r="B43" s="11" t="s">
        <v>33</v>
      </c>
      <c r="C43" s="11"/>
      <c r="D43" s="6">
        <v>200</v>
      </c>
      <c r="E43" s="6"/>
      <c r="F43" s="6">
        <f t="shared" si="0"/>
        <v>200</v>
      </c>
    </row>
    <row r="44" spans="2:6" ht="12" customHeight="1">
      <c r="B44" s="14" t="s">
        <v>25</v>
      </c>
      <c r="C44" s="14"/>
      <c r="D44" s="6">
        <v>5843.86</v>
      </c>
      <c r="E44" s="6"/>
      <c r="F44" s="6">
        <f t="shared" si="0"/>
        <v>5843.86</v>
      </c>
    </row>
    <row r="45" spans="2:6" ht="12" customHeight="1">
      <c r="B45" s="11" t="s">
        <v>46</v>
      </c>
      <c r="C45" s="11"/>
      <c r="D45" s="15">
        <f>D22-D23</f>
        <v>-11181.310000000027</v>
      </c>
      <c r="E45" s="6"/>
      <c r="F45" s="6">
        <f t="shared" si="0"/>
        <v>-11181.310000000027</v>
      </c>
    </row>
    <row r="46" spans="2:6" ht="12" customHeight="1">
      <c r="B46" s="11" t="s">
        <v>47</v>
      </c>
      <c r="C46" s="11">
        <f>'2 квартал '!D46</f>
        <v>-6336.6299999999774</v>
      </c>
      <c r="D46" s="15">
        <f>D45+C46</f>
        <v>-17517.940000000002</v>
      </c>
      <c r="E46" s="6"/>
      <c r="F46" s="6">
        <f t="shared" si="0"/>
        <v>-17517.940000000002</v>
      </c>
    </row>
    <row r="47" spans="2:6" ht="12" customHeight="1">
      <c r="B47" s="11" t="s">
        <v>27</v>
      </c>
      <c r="C47" s="11">
        <f>'2 квартал '!D47</f>
        <v>30363.619999999992</v>
      </c>
      <c r="D47" s="15">
        <f>D16-D17+C47</f>
        <v>28050.839999999986</v>
      </c>
      <c r="E47" s="6"/>
      <c r="F47" s="6">
        <f t="shared" si="0"/>
        <v>28050.839999999986</v>
      </c>
    </row>
    <row r="48" spans="2:6" ht="12">
      <c r="B48" s="11" t="s">
        <v>28</v>
      </c>
      <c r="C48" s="11">
        <f>'2 квартал '!D48</f>
        <v>113514.9</v>
      </c>
      <c r="D48" s="15">
        <v>101068.41</v>
      </c>
      <c r="E48" s="6">
        <f>E21-(E23+E30+E33+E35+E38+E41+E44)</f>
        <v>0</v>
      </c>
      <c r="F48" s="6">
        <f t="shared" si="0"/>
        <v>101068.41</v>
      </c>
    </row>
    <row r="49" spans="2:6" ht="83.25" customHeight="1">
      <c r="B49" s="22" t="s">
        <v>21</v>
      </c>
      <c r="C49" s="22"/>
      <c r="E49" s="34"/>
      <c r="F49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130" zoomScaleNormal="130" workbookViewId="0">
      <selection activeCell="D45" sqref="D45"/>
    </sheetView>
  </sheetViews>
  <sheetFormatPr defaultRowHeight="11.25"/>
  <cols>
    <col min="1" max="1" width="1.28515625" style="4" customWidth="1"/>
    <col min="2" max="2" width="32.42578125" style="4" customWidth="1"/>
    <col min="3" max="3" width="11.140625" style="4" customWidth="1"/>
    <col min="4" max="4" width="9.140625" style="4" customWidth="1"/>
    <col min="5" max="5" width="8.28515625" style="4" customWidth="1"/>
    <col min="6" max="6" width="10.140625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6"/>
      <c r="G1" s="5"/>
      <c r="H1" s="5"/>
    </row>
    <row r="2" spans="2:9" ht="2.25" customHeight="1">
      <c r="B2" s="5"/>
      <c r="C2" s="5"/>
      <c r="D2" s="5"/>
      <c r="E2" s="5"/>
      <c r="F2" s="37"/>
      <c r="G2" s="5"/>
      <c r="H2" s="5"/>
      <c r="I2" s="5"/>
    </row>
    <row r="3" spans="2:9" ht="6.75" customHeight="1">
      <c r="B3" s="5"/>
      <c r="C3" s="5"/>
      <c r="D3" s="5"/>
      <c r="E3" s="5"/>
      <c r="F3" s="37"/>
      <c r="G3" s="5"/>
      <c r="H3" s="5"/>
      <c r="I3" s="5"/>
    </row>
    <row r="4" spans="2:9" ht="50.25" customHeight="1">
      <c r="B4" s="38" t="s">
        <v>50</v>
      </c>
      <c r="C4" s="38"/>
      <c r="D4" s="39"/>
      <c r="E4" s="39"/>
      <c r="F4" s="39"/>
      <c r="G4" s="5"/>
      <c r="H4" s="5"/>
      <c r="I4" s="5"/>
    </row>
    <row r="5" spans="2:9" ht="5.25" customHeight="1" thickBot="1"/>
    <row r="6" spans="2:9" ht="12">
      <c r="B6" s="40" t="s">
        <v>0</v>
      </c>
      <c r="C6" s="41"/>
      <c r="D6" s="42"/>
      <c r="E6" s="43" t="s">
        <v>17</v>
      </c>
      <c r="F6" s="44"/>
    </row>
    <row r="7" spans="2:9" ht="12">
      <c r="B7" s="24" t="s">
        <v>30</v>
      </c>
      <c r="C7" s="25"/>
      <c r="D7" s="26"/>
      <c r="E7" s="27">
        <v>1360.2</v>
      </c>
      <c r="F7" s="28"/>
    </row>
    <row r="8" spans="2:9" ht="12">
      <c r="B8" s="24" t="s">
        <v>31</v>
      </c>
      <c r="C8" s="25"/>
      <c r="D8" s="26"/>
      <c r="E8" s="27">
        <v>0</v>
      </c>
      <c r="F8" s="28"/>
    </row>
    <row r="9" spans="2:9" ht="12">
      <c r="B9" s="24" t="s">
        <v>1</v>
      </c>
      <c r="C9" s="25"/>
      <c r="D9" s="26"/>
      <c r="E9" s="27"/>
      <c r="F9" s="28"/>
    </row>
    <row r="10" spans="2:9" ht="12">
      <c r="B10" s="24" t="s">
        <v>2</v>
      </c>
      <c r="C10" s="25"/>
      <c r="D10" s="26"/>
      <c r="E10" s="27"/>
      <c r="F10" s="28"/>
    </row>
    <row r="11" spans="2:9" ht="12">
      <c r="B11" s="24" t="s">
        <v>19</v>
      </c>
      <c r="C11" s="25"/>
      <c r="D11" s="26"/>
      <c r="E11" s="27">
        <v>71</v>
      </c>
      <c r="F11" s="28"/>
    </row>
    <row r="12" spans="2:9" ht="25.5" customHeight="1" thickBot="1">
      <c r="B12" s="29" t="s">
        <v>3</v>
      </c>
      <c r="C12" s="30"/>
      <c r="D12" s="31"/>
      <c r="E12" s="32">
        <v>14.32</v>
      </c>
      <c r="F12" s="33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/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24">
      <c r="B16" s="10" t="s">
        <v>6</v>
      </c>
      <c r="C16" s="10"/>
      <c r="D16" s="6">
        <v>58438.59</v>
      </c>
      <c r="E16" s="6"/>
      <c r="F16" s="6">
        <f>D16-E16</f>
        <v>58438.59</v>
      </c>
    </row>
    <row r="17" spans="2:9" ht="12">
      <c r="B17" s="11" t="s">
        <v>7</v>
      </c>
      <c r="C17" s="11"/>
      <c r="D17" s="6">
        <v>55054.96</v>
      </c>
      <c r="E17" s="6"/>
      <c r="F17" s="6">
        <f t="shared" ref="F17:F48" si="0">D17-E17</f>
        <v>55054.96</v>
      </c>
    </row>
    <row r="18" spans="2:9" ht="12" hidden="1">
      <c r="B18" s="11"/>
      <c r="C18" s="11"/>
      <c r="D18" s="6"/>
      <c r="E18" s="6"/>
      <c r="F18" s="6">
        <f t="shared" si="0"/>
        <v>0</v>
      </c>
    </row>
    <row r="19" spans="2:9" ht="12" hidden="1">
      <c r="B19" s="11"/>
      <c r="C19" s="11"/>
      <c r="D19" s="6"/>
      <c r="E19" s="6"/>
      <c r="F19" s="6">
        <f t="shared" si="0"/>
        <v>0</v>
      </c>
    </row>
    <row r="20" spans="2:9" ht="12">
      <c r="B20" s="10" t="s">
        <v>34</v>
      </c>
      <c r="C20" s="10"/>
      <c r="D20" s="6">
        <v>2117.9299999999998</v>
      </c>
      <c r="E20" s="6"/>
      <c r="F20" s="6">
        <f t="shared" si="0"/>
        <v>2117.9299999999998</v>
      </c>
    </row>
    <row r="21" spans="2:9" ht="24.75" customHeight="1">
      <c r="B21" s="10" t="s">
        <v>18</v>
      </c>
      <c r="C21" s="10"/>
      <c r="D21" s="6">
        <v>3425.19</v>
      </c>
      <c r="E21" s="6"/>
      <c r="F21" s="6">
        <f t="shared" si="0"/>
        <v>3425.19</v>
      </c>
    </row>
    <row r="22" spans="2:9" ht="24.75" customHeight="1">
      <c r="B22" s="10" t="s">
        <v>36</v>
      </c>
      <c r="C22" s="10"/>
      <c r="D22" s="15">
        <f>D17+D20+D21</f>
        <v>60598.080000000002</v>
      </c>
      <c r="E22" s="6"/>
      <c r="F22" s="6">
        <f t="shared" si="0"/>
        <v>60598.080000000002</v>
      </c>
      <c r="I22" s="20"/>
    </row>
    <row r="23" spans="2:9" ht="12">
      <c r="B23" s="11" t="s">
        <v>8</v>
      </c>
      <c r="C23" s="11"/>
      <c r="D23" s="19">
        <f>D24+D25+D26+D27+D28+D29+D30+D34+D33+D38+D39+D40+D41+D42+D43+D44</f>
        <v>47076.04</v>
      </c>
      <c r="E23" s="6">
        <f>SUM(E24:E29)</f>
        <v>0</v>
      </c>
      <c r="F23" s="6">
        <f t="shared" si="0"/>
        <v>47076.04</v>
      </c>
      <c r="I23" s="20"/>
    </row>
    <row r="24" spans="2:9" ht="12" hidden="1">
      <c r="B24" s="12"/>
      <c r="C24" s="12"/>
      <c r="D24" s="6"/>
      <c r="E24" s="6"/>
      <c r="F24" s="6"/>
      <c r="I24" s="20"/>
    </row>
    <row r="25" spans="2:9" ht="12" hidden="1">
      <c r="B25" s="12"/>
      <c r="C25" s="12"/>
      <c r="D25" s="6"/>
      <c r="E25" s="6"/>
      <c r="F25" s="6"/>
    </row>
    <row r="26" spans="2:9" ht="12" hidden="1">
      <c r="B26" s="12"/>
      <c r="C26" s="12"/>
      <c r="D26" s="6"/>
      <c r="E26" s="6"/>
      <c r="F26" s="6"/>
    </row>
    <row r="27" spans="2:9" ht="12" hidden="1">
      <c r="B27" s="13" t="s">
        <v>22</v>
      </c>
      <c r="C27" s="13"/>
      <c r="D27" s="18"/>
      <c r="E27" s="6"/>
      <c r="F27" s="6">
        <f t="shared" si="0"/>
        <v>0</v>
      </c>
    </row>
    <row r="28" spans="2:9" ht="12" hidden="1">
      <c r="B28" s="13" t="s">
        <v>23</v>
      </c>
      <c r="C28" s="13"/>
      <c r="D28" s="6"/>
      <c r="E28" s="6"/>
      <c r="F28" s="6">
        <f t="shared" si="0"/>
        <v>0</v>
      </c>
    </row>
    <row r="29" spans="2:9" ht="12">
      <c r="B29" s="12" t="s">
        <v>9</v>
      </c>
      <c r="C29" s="12"/>
      <c r="D29" s="6">
        <v>0</v>
      </c>
      <c r="E29" s="6"/>
      <c r="F29" s="6">
        <f t="shared" si="0"/>
        <v>0</v>
      </c>
    </row>
    <row r="30" spans="2:9" ht="37.5" customHeight="1">
      <c r="B30" s="10" t="s">
        <v>16</v>
      </c>
      <c r="C30" s="10"/>
      <c r="D30" s="19">
        <v>21494.95</v>
      </c>
      <c r="E30" s="6">
        <f>SUM(E31:E32)</f>
        <v>0</v>
      </c>
      <c r="F30" s="6">
        <f t="shared" si="0"/>
        <v>21494.95</v>
      </c>
    </row>
    <row r="31" spans="2:9" ht="24" hidden="1">
      <c r="B31" s="13" t="s">
        <v>12</v>
      </c>
      <c r="C31" s="13"/>
      <c r="D31" s="18"/>
      <c r="E31" s="6"/>
      <c r="F31" s="6">
        <f t="shared" si="0"/>
        <v>0</v>
      </c>
    </row>
    <row r="32" spans="2:9" ht="24" hidden="1">
      <c r="B32" s="13" t="s">
        <v>13</v>
      </c>
      <c r="C32" s="13"/>
      <c r="D32" s="6"/>
      <c r="E32" s="6"/>
      <c r="F32" s="6">
        <f t="shared" si="0"/>
        <v>0</v>
      </c>
    </row>
    <row r="33" spans="2:6" ht="12">
      <c r="B33" s="11" t="s">
        <v>10</v>
      </c>
      <c r="C33" s="11"/>
      <c r="D33" s="6">
        <v>3384.81</v>
      </c>
      <c r="E33" s="6"/>
      <c r="F33" s="6">
        <f t="shared" si="0"/>
        <v>3384.81</v>
      </c>
    </row>
    <row r="34" spans="2:6" ht="12">
      <c r="B34" s="11" t="s">
        <v>29</v>
      </c>
      <c r="C34" s="11"/>
      <c r="D34" s="15">
        <f>D35+D36+D37</f>
        <v>13820.56</v>
      </c>
      <c r="E34" s="6"/>
      <c r="F34" s="6">
        <f t="shared" si="0"/>
        <v>13820.56</v>
      </c>
    </row>
    <row r="35" spans="2:6" ht="12">
      <c r="B35" s="12" t="s">
        <v>11</v>
      </c>
      <c r="C35" s="12"/>
      <c r="D35" s="6">
        <v>153.21</v>
      </c>
      <c r="E35" s="6"/>
      <c r="F35" s="6">
        <f t="shared" si="0"/>
        <v>153.21</v>
      </c>
    </row>
    <row r="36" spans="2:6" ht="36">
      <c r="B36" s="13" t="s">
        <v>14</v>
      </c>
      <c r="C36" s="13"/>
      <c r="D36" s="6">
        <v>11907.35</v>
      </c>
      <c r="E36" s="6"/>
      <c r="F36" s="6">
        <f t="shared" si="0"/>
        <v>11907.35</v>
      </c>
    </row>
    <row r="37" spans="2:6" ht="12">
      <c r="B37" s="13" t="s">
        <v>24</v>
      </c>
      <c r="C37" s="13"/>
      <c r="D37" s="6">
        <v>1760</v>
      </c>
      <c r="E37" s="6"/>
      <c r="F37" s="6">
        <f t="shared" si="0"/>
        <v>1760</v>
      </c>
    </row>
    <row r="38" spans="2:6" ht="15.75" customHeight="1">
      <c r="B38" s="11" t="s">
        <v>26</v>
      </c>
      <c r="C38" s="11"/>
      <c r="D38" s="6">
        <v>1631.86</v>
      </c>
      <c r="E38" s="6"/>
      <c r="F38" s="6">
        <f t="shared" si="0"/>
        <v>1631.86</v>
      </c>
    </row>
    <row r="39" spans="2:6" ht="15.75" hidden="1" customHeight="1">
      <c r="B39" s="11" t="s">
        <v>35</v>
      </c>
      <c r="C39" s="11"/>
      <c r="D39" s="6"/>
      <c r="E39" s="6"/>
      <c r="F39" s="6">
        <f t="shared" si="0"/>
        <v>0</v>
      </c>
    </row>
    <row r="40" spans="2:6" ht="11.25" hidden="1" customHeight="1">
      <c r="B40" s="11" t="s">
        <v>41</v>
      </c>
      <c r="C40" s="11"/>
      <c r="D40" s="6"/>
      <c r="E40" s="6"/>
      <c r="F40" s="6">
        <f t="shared" si="0"/>
        <v>0</v>
      </c>
    </row>
    <row r="41" spans="2:6" ht="12" customHeight="1">
      <c r="B41" s="11" t="s">
        <v>20</v>
      </c>
      <c r="C41" s="11"/>
      <c r="D41" s="6">
        <v>0</v>
      </c>
      <c r="E41" s="6"/>
      <c r="F41" s="6">
        <f t="shared" si="0"/>
        <v>0</v>
      </c>
    </row>
    <row r="42" spans="2:6" ht="12" customHeight="1">
      <c r="B42" s="11" t="s">
        <v>32</v>
      </c>
      <c r="C42" s="11"/>
      <c r="D42" s="6">
        <v>700</v>
      </c>
      <c r="E42" s="6"/>
      <c r="F42" s="6">
        <f t="shared" si="0"/>
        <v>700</v>
      </c>
    </row>
    <row r="43" spans="2:6" ht="12" customHeight="1">
      <c r="B43" s="11" t="s">
        <v>33</v>
      </c>
      <c r="C43" s="11"/>
      <c r="D43" s="6">
        <v>200</v>
      </c>
      <c r="E43" s="6"/>
      <c r="F43" s="6">
        <f t="shared" si="0"/>
        <v>200</v>
      </c>
    </row>
    <row r="44" spans="2:6" ht="12" customHeight="1">
      <c r="B44" s="14" t="s">
        <v>25</v>
      </c>
      <c r="C44" s="14"/>
      <c r="D44" s="6">
        <v>5843.86</v>
      </c>
      <c r="E44" s="6"/>
      <c r="F44" s="6">
        <f t="shared" si="0"/>
        <v>5843.86</v>
      </c>
    </row>
    <row r="45" spans="2:6" ht="12" customHeight="1">
      <c r="B45" s="11" t="s">
        <v>49</v>
      </c>
      <c r="C45" s="11"/>
      <c r="D45" s="15">
        <f>D22-D23</f>
        <v>13522.04</v>
      </c>
      <c r="E45" s="6"/>
      <c r="F45" s="6">
        <f t="shared" si="0"/>
        <v>13522.04</v>
      </c>
    </row>
    <row r="46" spans="2:6" ht="12" customHeight="1">
      <c r="B46" s="11" t="s">
        <v>48</v>
      </c>
      <c r="C46" s="11">
        <f>'3 квартал'!D46</f>
        <v>-17517.940000000002</v>
      </c>
      <c r="D46" s="15">
        <f>D45+C46</f>
        <v>-3995.9000000000015</v>
      </c>
      <c r="E46" s="6"/>
      <c r="F46" s="6">
        <f t="shared" si="0"/>
        <v>-3995.9000000000015</v>
      </c>
    </row>
    <row r="47" spans="2:6" ht="12" customHeight="1">
      <c r="B47" s="11" t="s">
        <v>27</v>
      </c>
      <c r="C47" s="11">
        <f>'3 квартал'!D47</f>
        <v>28050.839999999986</v>
      </c>
      <c r="D47" s="15">
        <f>D16-D17+C47</f>
        <v>31434.469999999983</v>
      </c>
      <c r="E47" s="6"/>
      <c r="F47" s="6">
        <f t="shared" si="0"/>
        <v>31434.469999999983</v>
      </c>
    </row>
    <row r="48" spans="2:6" ht="12">
      <c r="B48" s="11" t="s">
        <v>28</v>
      </c>
      <c r="C48" s="11">
        <f>'3 квартал'!D48</f>
        <v>101068.41</v>
      </c>
      <c r="D48" s="15">
        <v>113423.18</v>
      </c>
      <c r="E48" s="6">
        <f>E21-(E23+E30+E33+E35+E38+E41+E44)</f>
        <v>0</v>
      </c>
      <c r="F48" s="6">
        <f t="shared" si="0"/>
        <v>113423.18</v>
      </c>
    </row>
    <row r="49" spans="2:6" ht="83.25" customHeight="1">
      <c r="B49" s="23" t="s">
        <v>21</v>
      </c>
      <c r="C49" s="23"/>
      <c r="E49" s="34"/>
      <c r="F49" s="35"/>
    </row>
  </sheetData>
  <mergeCells count="17">
    <mergeCell ref="B11:D11"/>
    <mergeCell ref="E11:F11"/>
    <mergeCell ref="B12:D12"/>
    <mergeCell ref="E12:F12"/>
    <mergeCell ref="E49:F49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</vt:lpstr>
      <vt:lpstr>3 квартал</vt:lpstr>
      <vt:lpstr>4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2020-04-03T18:45:04Z</dcterms:modified>
</cp:coreProperties>
</file>