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195" windowHeight="9030" activeTab="2"/>
  </bookViews>
  <sheets>
    <sheet name="1 квартал" sheetId="1" r:id="rId1"/>
    <sheet name="2 квартал " sheetId="4" r:id="rId2"/>
    <sheet name="3 квартал " sheetId="5" r:id="rId3"/>
    <sheet name="4 квартал " sheetId="6" r:id="rId4"/>
    <sheet name="ИТОГО 2018" sheetId="7" r:id="rId5"/>
  </sheets>
  <calcPr calcId="124519"/>
</workbook>
</file>

<file path=xl/calcChain.xml><?xml version="1.0" encoding="utf-8"?>
<calcChain xmlns="http://schemas.openxmlformats.org/spreadsheetml/2006/main">
  <c r="C37" i="5"/>
  <c r="E29"/>
  <c r="C26"/>
  <c r="C37" i="4"/>
  <c r="C26" l="1"/>
  <c r="C28" i="1"/>
  <c r="C37"/>
  <c r="C13"/>
  <c r="C14" l="1"/>
  <c r="C29" i="7" l="1"/>
  <c r="C17" i="6"/>
  <c r="C37" i="7"/>
  <c r="E37" s="1"/>
  <c r="C38"/>
  <c r="E38" s="1"/>
  <c r="C28"/>
  <c r="E28" s="1"/>
  <c r="C30"/>
  <c r="E30" s="1"/>
  <c r="C31"/>
  <c r="E31" s="1"/>
  <c r="C32"/>
  <c r="E32" s="1"/>
  <c r="C33"/>
  <c r="E33" s="1"/>
  <c r="C34"/>
  <c r="E34" s="1"/>
  <c r="C26"/>
  <c r="E26" s="1"/>
  <c r="C27"/>
  <c r="E27" s="1"/>
  <c r="C25"/>
  <c r="E25" s="1"/>
  <c r="C19"/>
  <c r="E19" s="1"/>
  <c r="C20"/>
  <c r="E20" s="1"/>
  <c r="C21"/>
  <c r="E21" s="1"/>
  <c r="C22"/>
  <c r="E22" s="1"/>
  <c r="C18"/>
  <c r="E18" s="1"/>
  <c r="C14"/>
  <c r="E14" s="1"/>
  <c r="C15"/>
  <c r="E15" s="1"/>
  <c r="C13"/>
  <c r="E13" s="1"/>
  <c r="B37"/>
  <c r="B38"/>
  <c r="B36"/>
  <c r="E23"/>
  <c r="B37" i="6"/>
  <c r="B38"/>
  <c r="E38"/>
  <c r="E37"/>
  <c r="E36"/>
  <c r="E34"/>
  <c r="E33"/>
  <c r="E32"/>
  <c r="E31"/>
  <c r="E30"/>
  <c r="E28"/>
  <c r="E27"/>
  <c r="E26"/>
  <c r="E25"/>
  <c r="C24"/>
  <c r="E24" s="1"/>
  <c r="E23"/>
  <c r="E22"/>
  <c r="E21"/>
  <c r="E20"/>
  <c r="E19"/>
  <c r="E18"/>
  <c r="E17"/>
  <c r="C16"/>
  <c r="C35" s="1"/>
  <c r="E35" s="1"/>
  <c r="E15"/>
  <c r="E14"/>
  <c r="E13"/>
  <c r="B37" i="5"/>
  <c r="B38"/>
  <c r="E38"/>
  <c r="E37"/>
  <c r="E34"/>
  <c r="E33"/>
  <c r="E32"/>
  <c r="E31"/>
  <c r="E30"/>
  <c r="E28"/>
  <c r="E27"/>
  <c r="E26"/>
  <c r="E25"/>
  <c r="C24"/>
  <c r="E24" s="1"/>
  <c r="E23"/>
  <c r="E22"/>
  <c r="E21"/>
  <c r="E20"/>
  <c r="E19"/>
  <c r="E18"/>
  <c r="C16"/>
  <c r="E15"/>
  <c r="E14"/>
  <c r="E13"/>
  <c r="B37" i="4"/>
  <c r="B38"/>
  <c r="E38"/>
  <c r="E37"/>
  <c r="E34"/>
  <c r="E33"/>
  <c r="E32"/>
  <c r="E31"/>
  <c r="E30"/>
  <c r="E28"/>
  <c r="E27"/>
  <c r="E26"/>
  <c r="E25"/>
  <c r="C24"/>
  <c r="E24" s="1"/>
  <c r="E23"/>
  <c r="E22"/>
  <c r="E21"/>
  <c r="E20"/>
  <c r="E19"/>
  <c r="E18"/>
  <c r="C16"/>
  <c r="E15"/>
  <c r="E14"/>
  <c r="E13"/>
  <c r="C24" i="1"/>
  <c r="C17" s="1"/>
  <c r="C16"/>
  <c r="E14"/>
  <c r="E15"/>
  <c r="E18"/>
  <c r="E19"/>
  <c r="E20"/>
  <c r="E21"/>
  <c r="E22"/>
  <c r="E23"/>
  <c r="E25"/>
  <c r="E26"/>
  <c r="E27"/>
  <c r="E28"/>
  <c r="E30"/>
  <c r="E31"/>
  <c r="E32"/>
  <c r="E33"/>
  <c r="E34"/>
  <c r="E37"/>
  <c r="E38"/>
  <c r="E13"/>
  <c r="C17" i="5" l="1"/>
  <c r="E17" s="1"/>
  <c r="C17" i="4"/>
  <c r="E17" s="1"/>
  <c r="E24" i="1"/>
  <c r="C16" i="7"/>
  <c r="C24"/>
  <c r="E24" s="1"/>
  <c r="C35" i="1"/>
  <c r="E17"/>
  <c r="C35" i="5" l="1"/>
  <c r="C35" i="4"/>
  <c r="E35" i="1"/>
  <c r="C36"/>
  <c r="C17" i="7"/>
  <c r="E17" s="1"/>
  <c r="E35" i="5" l="1"/>
  <c r="C36"/>
  <c r="E35" i="4"/>
  <c r="C36"/>
  <c r="B36"/>
  <c r="E36" i="1"/>
  <c r="C35" i="7"/>
  <c r="E35" s="1"/>
  <c r="B36" i="6" l="1"/>
  <c r="E36" i="5"/>
  <c r="B36"/>
  <c r="E36" i="4"/>
  <c r="C36" i="7"/>
  <c r="E36" s="1"/>
</calcChain>
</file>

<file path=xl/sharedStrings.xml><?xml version="1.0" encoding="utf-8"?>
<sst xmlns="http://schemas.openxmlformats.org/spreadsheetml/2006/main" count="200" uniqueCount="55">
  <si>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</si>
  <si>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</si>
  <si>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</si>
  <si>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</si>
  <si>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</si>
  <si>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</si>
  <si>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</si>
  <si>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</si>
  <si>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</si>
  <si>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</si>
  <si>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</si>
  <si>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</si>
  <si>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</si>
  <si>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</si>
  <si>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</si>
  <si>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</si>
  <si>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</si>
  <si>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</si>
  <si>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</si>
  <si>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</si>
  <si>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</si>
  <si>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</si>
  <si>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</si>
  <si>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</si>
  <si>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</si>
  <si>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</si>
  <si>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</si>
  <si>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</si>
  <si>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Оплачено собственниками жилых и нежилых помещений</t>
  </si>
  <si>
    <t>Задолженность по оплате по ст."содержание"</t>
  </si>
  <si>
    <t>Задолженность по оплате по коммун.услугам</t>
  </si>
  <si>
    <t xml:space="preserve">Получено доходов от использования общего имущества </t>
  </si>
  <si>
    <t>Затраты на работы по текущ. Ремонту, в т.ч.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</si>
  <si>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ул.Софьи Перовской, д. № 18  за 1-й квартал   2018 год</t>
  </si>
  <si>
    <t>Всего за 2017 г.</t>
  </si>
  <si>
    <t>ИТОГО ДОХОДОВ</t>
  </si>
  <si>
    <t>Остаток неиспользованных средств за 1-й кв.18г.</t>
  </si>
  <si>
    <t>Остаток неиспользованных средств на 01.04.18.</t>
  </si>
  <si>
    <t>Остаток неиспользованных средств за 2-й кв.18г.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</si>
  <si>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</si>
  <si>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ул.Софьи Перовской, д. № 18  за 2-й квартал   2018 год</t>
  </si>
  <si>
    <t>Остаток неиспользованных средств на 01.07.18.</t>
  </si>
  <si>
    <t>Остаток неиспользованных средств за 3-й кв.18г.</t>
  </si>
  <si>
    <t>Всего за 2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</si>
  <si>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ул.Софьи Перовской, д. № 18  за 3-й квартал   2018 год</t>
  </si>
  <si>
    <t>Остаток неиспользованных средств за 4-й кв.18г.</t>
  </si>
  <si>
    <t>Остаток неиспользованных средств на 01.10.18.</t>
  </si>
  <si>
    <t>Всего за 3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</si>
  <si>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ул.Софьи Перовской, д. № 18  за 4-й квартал   2018 год</t>
  </si>
  <si>
    <t>Остаток неиспользованных средств на 01.01.19.</t>
  </si>
  <si>
    <t>Остаток неиспользованных средств за 2018г.</t>
  </si>
  <si>
    <t>Всего за 4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</si>
  <si>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ул.Софьи Перовской, д. № 18  за  2018 год</t>
  </si>
  <si>
    <t>Налог УСН</t>
  </si>
  <si>
    <t>Общеэксплуатац. Расходы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</si>
</sst>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3" fillId="0" borderId="7" xfId="0" applyFont="1" applyBorder="1" applyAlignment="1"/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4" fillId="0" borderId="14" xfId="0" applyFont="1" applyBorder="1" applyAlignment="1">
      <alignment vertical="center" wrapText="1"/>
    </xf>
    <xf numFmtId="0" fontId="3" fillId="0" borderId="14" xfId="0" applyFont="1" applyBorder="1"/>
    <xf numFmtId="0" fontId="4" fillId="0" borderId="14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4" xfId="0" applyFont="1" applyBorder="1" applyAlignment="1">
      <alignment vertical="center"/>
    </xf>
    <xf numFmtId="0" fontId="4" fillId="0" borderId="6" xfId="0" applyFont="1" applyBorder="1"/>
    <xf numFmtId="0" fontId="1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2" fontId="3" fillId="0" borderId="14" xfId="0" applyNumberFormat="1" applyFont="1" applyBorder="1"/>
    <xf numFmtId="2" fontId="1" fillId="0" borderId="14" xfId="0" applyNumberFormat="1" applyFont="1" applyBorder="1"/>
    <xf numFmtId="2" fontId="4" fillId="0" borderId="6" xfId="0" applyNumberFormat="1" applyFont="1" applyBorder="1"/>
    <xf numFmtId="0" fontId="1" fillId="0" borderId="14" xfId="0" applyFont="1" applyBorder="1" applyAlignment="1">
      <alignment horizontal="center" vertical="center"/>
    </xf>
    <xf numFmtId="9" fontId="0" fillId="2" borderId="0" xfId="0" applyNumberFormat="1" applyFill="1"/>
    <xf numFmtId="0" fontId="5" fillId="0" borderId="5" xfId="0" applyFont="1" applyBorder="1" applyAlignment="1"/>
    <xf numFmtId="0" fontId="5" fillId="0" borderId="16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0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7" xfId="0" applyFont="1" applyBorder="1" applyAlignment="1"/>
    <xf numFmtId="0" fontId="5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opLeftCell="A13" zoomScale="130" zoomScaleNormal="130" workbookViewId="0">
      <selection activeCell="C21" sqref="C21"/>
    </sheetView>
  </sheetViews>
  <sheetFormatPr defaultRowHeight="15"/>
  <cols>
    <col min="1" max="1" width="43.7109375" customWidth="1"/>
    <col min="2" max="2" width="14" hidden="1" customWidth="1"/>
    <col min="3" max="3" width="11.28515625" customWidth="1"/>
    <col min="4" max="4" width="12" customWidth="1"/>
    <col min="5" max="5" width="19.28515625" customWidth="1"/>
  </cols>
  <sheetData>
    <row r="1" spans="1:5" ht="42.75" customHeight="1">
      <c r="A1" s="28" t="s">
        <v>33</v>
      </c>
      <c r="B1" s="28"/>
      <c r="C1" s="29"/>
      <c r="D1" s="29"/>
      <c r="E1" s="29"/>
    </row>
    <row r="2" spans="1:5" ht="9.75" customHeight="1" thickBot="1">
      <c r="A2" s="1"/>
      <c r="B2" s="1"/>
      <c r="C2" s="1"/>
      <c r="D2" s="1"/>
      <c r="E2" s="1"/>
    </row>
    <row r="3" spans="1:5">
      <c r="A3" s="30" t="s">
        <v>0</v>
      </c>
      <c r="B3" s="31"/>
      <c r="C3" s="32"/>
      <c r="D3" s="33" t="s">
        <v>1</v>
      </c>
      <c r="E3" s="34"/>
    </row>
    <row r="4" spans="1:5" ht="11.25" customHeight="1">
      <c r="A4" s="23" t="s">
        <v>2</v>
      </c>
      <c r="B4" s="24"/>
      <c r="C4" s="25"/>
      <c r="D4" s="26">
        <v>4226.78</v>
      </c>
      <c r="E4" s="27"/>
    </row>
    <row r="5" spans="1:5" ht="12.75" customHeight="1">
      <c r="A5" s="23" t="s">
        <v>3</v>
      </c>
      <c r="B5" s="24"/>
      <c r="C5" s="25"/>
      <c r="D5" s="26">
        <v>759.71</v>
      </c>
      <c r="E5" s="27"/>
    </row>
    <row r="6" spans="1:5" ht="12" customHeight="1">
      <c r="A6" s="23" t="s">
        <v>4</v>
      </c>
      <c r="B6" s="24"/>
      <c r="C6" s="25"/>
      <c r="D6" s="26">
        <v>1168.5</v>
      </c>
      <c r="E6" s="27"/>
    </row>
    <row r="7" spans="1:5" ht="13.5" customHeight="1">
      <c r="A7" s="23" t="s">
        <v>5</v>
      </c>
      <c r="B7" s="24"/>
      <c r="C7" s="25"/>
      <c r="D7" s="42"/>
      <c r="E7" s="43"/>
    </row>
    <row r="8" spans="1:5" ht="12.75" customHeight="1">
      <c r="A8" s="23" t="s">
        <v>6</v>
      </c>
      <c r="B8" s="24"/>
      <c r="C8" s="25"/>
      <c r="D8" s="26">
        <v>87</v>
      </c>
      <c r="E8" s="27"/>
    </row>
    <row r="9" spans="1:5" ht="15.75" thickBot="1">
      <c r="A9" s="35" t="s">
        <v>7</v>
      </c>
      <c r="B9" s="36"/>
      <c r="C9" s="37"/>
      <c r="D9" s="38">
        <v>20.170000000000002</v>
      </c>
      <c r="E9" s="39"/>
    </row>
    <row r="10" spans="1:5" ht="8.25" customHeight="1">
      <c r="A10" s="2"/>
      <c r="B10" s="2"/>
      <c r="C10" s="3"/>
      <c r="D10" s="3"/>
      <c r="E10" s="3"/>
    </row>
    <row r="11" spans="1:5" ht="34.5" customHeight="1">
      <c r="A11" s="4"/>
      <c r="B11" s="17" t="s">
        <v>34</v>
      </c>
      <c r="C11" s="5" t="s">
        <v>8</v>
      </c>
      <c r="D11" s="5" t="s">
        <v>9</v>
      </c>
      <c r="E11" s="6" t="s">
        <v>10</v>
      </c>
    </row>
    <row r="12" spans="1:5" ht="12.75" customHeight="1">
      <c r="A12" s="7">
        <v>1</v>
      </c>
      <c r="B12" s="7"/>
      <c r="C12" s="7">
        <v>2</v>
      </c>
      <c r="D12" s="7">
        <v>3</v>
      </c>
      <c r="E12" s="7">
        <v>4</v>
      </c>
    </row>
    <row r="13" spans="1:5" ht="16.5" customHeight="1">
      <c r="A13" s="8" t="s">
        <v>11</v>
      </c>
      <c r="B13" s="8"/>
      <c r="C13" s="18">
        <f>254794.29+39011.32+902.19</f>
        <v>294707.8</v>
      </c>
      <c r="D13" s="9"/>
      <c r="E13" s="9">
        <f>C13+D13</f>
        <v>294707.8</v>
      </c>
    </row>
    <row r="14" spans="1:5" ht="23.25" customHeight="1">
      <c r="A14" s="8" t="s">
        <v>28</v>
      </c>
      <c r="B14" s="8"/>
      <c r="C14" s="18">
        <f>249618.19+7692.36</f>
        <v>257310.55</v>
      </c>
      <c r="D14" s="9"/>
      <c r="E14" s="9">
        <f t="shared" ref="E14:E38" si="0">C14+D14</f>
        <v>257310.55</v>
      </c>
    </row>
    <row r="15" spans="1:5" ht="21">
      <c r="A15" s="14" t="s">
        <v>31</v>
      </c>
      <c r="B15" s="14"/>
      <c r="C15" s="18">
        <v>7900</v>
      </c>
      <c r="D15" s="9"/>
      <c r="E15" s="9">
        <f t="shared" si="0"/>
        <v>7900</v>
      </c>
    </row>
    <row r="16" spans="1:5">
      <c r="A16" s="14" t="s">
        <v>35</v>
      </c>
      <c r="B16" s="14"/>
      <c r="C16" s="19">
        <f>C14+C15</f>
        <v>265210.55</v>
      </c>
      <c r="D16" s="9"/>
      <c r="E16" s="9"/>
    </row>
    <row r="17" spans="1:6">
      <c r="A17" s="10" t="s">
        <v>12</v>
      </c>
      <c r="B17" s="10"/>
      <c r="C17" s="19">
        <f>C18+C19+C20+C21+C22+C23+C24+C28+C30+C31+C32+C33+C34+C29</f>
        <v>266226.21999999997</v>
      </c>
      <c r="D17" s="9"/>
      <c r="E17" s="9">
        <f t="shared" si="0"/>
        <v>266226.21999999997</v>
      </c>
    </row>
    <row r="18" spans="1:6" ht="22.5" customHeight="1">
      <c r="A18" s="12" t="s">
        <v>20</v>
      </c>
      <c r="B18" s="12"/>
      <c r="C18" s="18">
        <v>46917.27</v>
      </c>
      <c r="D18" s="9"/>
      <c r="E18" s="9">
        <f t="shared" si="0"/>
        <v>46917.27</v>
      </c>
    </row>
    <row r="19" spans="1:6">
      <c r="A19" s="12" t="s">
        <v>21</v>
      </c>
      <c r="B19" s="12"/>
      <c r="C19" s="18">
        <v>0</v>
      </c>
      <c r="D19" s="9"/>
      <c r="E19" s="9">
        <f t="shared" si="0"/>
        <v>0</v>
      </c>
    </row>
    <row r="20" spans="1:6">
      <c r="A20" s="12" t="s">
        <v>22</v>
      </c>
      <c r="B20" s="12"/>
      <c r="C20" s="18">
        <v>0</v>
      </c>
      <c r="D20" s="9"/>
      <c r="E20" s="9">
        <f t="shared" si="0"/>
        <v>0</v>
      </c>
    </row>
    <row r="21" spans="1:6">
      <c r="A21" s="12" t="s">
        <v>23</v>
      </c>
      <c r="B21" s="12"/>
      <c r="C21" s="18">
        <v>8617.5300000000007</v>
      </c>
      <c r="D21" s="9"/>
      <c r="E21" s="9">
        <f t="shared" si="0"/>
        <v>8617.5300000000007</v>
      </c>
    </row>
    <row r="22" spans="1:6">
      <c r="A22" s="12" t="s">
        <v>24</v>
      </c>
      <c r="B22" s="12"/>
      <c r="C22" s="18">
        <v>0</v>
      </c>
      <c r="D22" s="9"/>
      <c r="E22" s="9">
        <f t="shared" si="0"/>
        <v>0</v>
      </c>
    </row>
    <row r="23" spans="1:6" ht="36">
      <c r="A23" s="8" t="s">
        <v>13</v>
      </c>
      <c r="B23" s="8"/>
      <c r="C23" s="19">
        <v>70857.899999999994</v>
      </c>
      <c r="D23" s="9"/>
      <c r="E23" s="9">
        <f t="shared" si="0"/>
        <v>70857.899999999994</v>
      </c>
    </row>
    <row r="24" spans="1:6">
      <c r="A24" s="10" t="s">
        <v>32</v>
      </c>
      <c r="B24" s="10"/>
      <c r="C24" s="19">
        <f>C25+C26+C27</f>
        <v>37694.879999999997</v>
      </c>
      <c r="D24" s="9"/>
      <c r="E24" s="9">
        <f t="shared" si="0"/>
        <v>37694.879999999997</v>
      </c>
    </row>
    <row r="25" spans="1:6">
      <c r="A25" s="12" t="s">
        <v>15</v>
      </c>
      <c r="B25" s="12"/>
      <c r="C25" s="18">
        <v>1997.61</v>
      </c>
      <c r="D25" s="9"/>
      <c r="E25" s="9">
        <f t="shared" si="0"/>
        <v>1997.61</v>
      </c>
    </row>
    <row r="26" spans="1:6" ht="16.5" customHeight="1">
      <c r="A26" s="15" t="s">
        <v>17</v>
      </c>
      <c r="B26" s="15"/>
      <c r="C26" s="18">
        <v>34797.269999999997</v>
      </c>
      <c r="D26" s="9"/>
      <c r="E26" s="9">
        <f t="shared" si="0"/>
        <v>34797.269999999997</v>
      </c>
    </row>
    <row r="27" spans="1:6">
      <c r="A27" s="15" t="s">
        <v>27</v>
      </c>
      <c r="B27" s="15"/>
      <c r="C27" s="18">
        <v>900</v>
      </c>
      <c r="D27" s="9"/>
      <c r="E27" s="9">
        <f t="shared" si="0"/>
        <v>900</v>
      </c>
    </row>
    <row r="28" spans="1:6">
      <c r="A28" s="10" t="s">
        <v>54</v>
      </c>
      <c r="B28" s="10"/>
      <c r="C28" s="18">
        <f>2963.55+16341.2-3843.03+1240-1021.18</f>
        <v>15680.54</v>
      </c>
      <c r="D28" s="9"/>
      <c r="E28" s="9">
        <f t="shared" si="0"/>
        <v>15680.54</v>
      </c>
    </row>
    <row r="29" spans="1:6">
      <c r="A29" s="10" t="s">
        <v>53</v>
      </c>
      <c r="B29" s="10"/>
      <c r="C29" s="18">
        <v>11847.23</v>
      </c>
      <c r="D29" s="9"/>
      <c r="E29" s="9"/>
    </row>
    <row r="30" spans="1:6">
      <c r="A30" s="10" t="s">
        <v>16</v>
      </c>
      <c r="B30" s="10"/>
      <c r="C30" s="18">
        <v>961.6</v>
      </c>
      <c r="D30" s="9"/>
      <c r="E30" s="9">
        <f t="shared" si="0"/>
        <v>961.6</v>
      </c>
    </row>
    <row r="31" spans="1:6">
      <c r="A31" s="10" t="s">
        <v>14</v>
      </c>
      <c r="B31" s="10"/>
      <c r="C31" s="18">
        <v>11607.71</v>
      </c>
      <c r="D31" s="9"/>
      <c r="E31" s="9">
        <f t="shared" si="0"/>
        <v>11607.71</v>
      </c>
    </row>
    <row r="32" spans="1:6" ht="18" customHeight="1">
      <c r="A32" s="8" t="s">
        <v>18</v>
      </c>
      <c r="B32" s="8"/>
      <c r="C32" s="18">
        <v>58941.56</v>
      </c>
      <c r="D32" s="9"/>
      <c r="E32" s="9">
        <f t="shared" si="0"/>
        <v>58941.56</v>
      </c>
      <c r="F32" s="22">
        <v>0.2</v>
      </c>
    </row>
    <row r="33" spans="1:5" ht="15" customHeight="1">
      <c r="A33" s="8" t="s">
        <v>25</v>
      </c>
      <c r="B33" s="8"/>
      <c r="C33" s="18">
        <v>2300</v>
      </c>
      <c r="D33" s="9"/>
      <c r="E33" s="9">
        <f t="shared" si="0"/>
        <v>2300</v>
      </c>
    </row>
    <row r="34" spans="1:5" ht="14.25" customHeight="1">
      <c r="A34" s="8" t="s">
        <v>26</v>
      </c>
      <c r="B34" s="8"/>
      <c r="C34" s="18">
        <v>800</v>
      </c>
      <c r="D34" s="9"/>
      <c r="E34" s="9">
        <f t="shared" si="0"/>
        <v>800</v>
      </c>
    </row>
    <row r="35" spans="1:5" ht="12.75" customHeight="1">
      <c r="A35" s="10" t="s">
        <v>36</v>
      </c>
      <c r="B35" s="10"/>
      <c r="C35" s="19">
        <f>C16-C17</f>
        <v>-1015.6699999999837</v>
      </c>
      <c r="D35" s="9"/>
      <c r="E35" s="9">
        <f t="shared" si="0"/>
        <v>-1015.6699999999837</v>
      </c>
    </row>
    <row r="36" spans="1:5" ht="15" customHeight="1">
      <c r="A36" s="13" t="s">
        <v>37</v>
      </c>
      <c r="B36" s="13">
        <v>-225581.09</v>
      </c>
      <c r="C36" s="18">
        <f>C35+B36</f>
        <v>-226596.75999999998</v>
      </c>
      <c r="D36" s="1"/>
      <c r="E36" s="9">
        <f t="shared" si="0"/>
        <v>-226596.75999999998</v>
      </c>
    </row>
    <row r="37" spans="1:5">
      <c r="A37" s="10" t="s">
        <v>29</v>
      </c>
      <c r="B37" s="10">
        <v>143586.15</v>
      </c>
      <c r="C37" s="18">
        <f>C13-C14+B37</f>
        <v>180983.4</v>
      </c>
      <c r="D37" s="9"/>
      <c r="E37" s="9">
        <f t="shared" si="0"/>
        <v>180983.4</v>
      </c>
    </row>
    <row r="38" spans="1:5">
      <c r="A38" s="10" t="s">
        <v>30</v>
      </c>
      <c r="B38" s="10">
        <v>195685.53</v>
      </c>
      <c r="C38" s="18">
        <v>233482.6</v>
      </c>
      <c r="D38" s="9"/>
      <c r="E38" s="9">
        <f t="shared" si="0"/>
        <v>233482.6</v>
      </c>
    </row>
    <row r="39" spans="1:5" ht="66" customHeight="1">
      <c r="A39" s="11" t="s">
        <v>19</v>
      </c>
      <c r="B39" s="16"/>
      <c r="C39" s="1"/>
      <c r="D39" s="40"/>
      <c r="E39" s="41"/>
    </row>
  </sheetData>
  <mergeCells count="16">
    <mergeCell ref="A9:C9"/>
    <mergeCell ref="D9:E9"/>
    <mergeCell ref="D39:E39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zoomScale="130" zoomScaleNormal="130" workbookViewId="0">
      <selection activeCell="C29" sqref="C29"/>
    </sheetView>
  </sheetViews>
  <sheetFormatPr defaultRowHeight="15"/>
  <cols>
    <col min="1" max="1" width="43.7109375" customWidth="1"/>
    <col min="2" max="2" width="14" customWidth="1"/>
    <col min="3" max="3" width="11.28515625" customWidth="1"/>
    <col min="4" max="4" width="12" customWidth="1"/>
    <col min="5" max="5" width="19.28515625" customWidth="1"/>
  </cols>
  <sheetData>
    <row r="1" spans="1:5" ht="42.75" customHeight="1">
      <c r="A1" s="28" t="s">
        <v>40</v>
      </c>
      <c r="B1" s="28"/>
      <c r="C1" s="29"/>
      <c r="D1" s="29"/>
      <c r="E1" s="29"/>
    </row>
    <row r="2" spans="1:5" ht="9.75" customHeight="1" thickBot="1">
      <c r="A2" s="1"/>
      <c r="B2" s="1"/>
      <c r="C2" s="1"/>
      <c r="D2" s="1"/>
      <c r="E2" s="1"/>
    </row>
    <row r="3" spans="1:5">
      <c r="A3" s="30" t="s">
        <v>0</v>
      </c>
      <c r="B3" s="31"/>
      <c r="C3" s="32"/>
      <c r="D3" s="33" t="s">
        <v>1</v>
      </c>
      <c r="E3" s="34"/>
    </row>
    <row r="4" spans="1:5" ht="11.25" customHeight="1">
      <c r="A4" s="23" t="s">
        <v>2</v>
      </c>
      <c r="B4" s="24"/>
      <c r="C4" s="25"/>
      <c r="D4" s="26">
        <v>4226.78</v>
      </c>
      <c r="E4" s="27"/>
    </row>
    <row r="5" spans="1:5" ht="12.75" customHeight="1">
      <c r="A5" s="23" t="s">
        <v>3</v>
      </c>
      <c r="B5" s="24"/>
      <c r="C5" s="25"/>
      <c r="D5" s="26">
        <v>759.71</v>
      </c>
      <c r="E5" s="27"/>
    </row>
    <row r="6" spans="1:5" ht="12" customHeight="1">
      <c r="A6" s="23" t="s">
        <v>4</v>
      </c>
      <c r="B6" s="24"/>
      <c r="C6" s="25"/>
      <c r="D6" s="26">
        <v>1168.5</v>
      </c>
      <c r="E6" s="27"/>
    </row>
    <row r="7" spans="1:5" ht="13.5" customHeight="1">
      <c r="A7" s="23" t="s">
        <v>5</v>
      </c>
      <c r="B7" s="24"/>
      <c r="C7" s="25"/>
      <c r="D7" s="42"/>
      <c r="E7" s="43"/>
    </row>
    <row r="8" spans="1:5" ht="12.75" customHeight="1">
      <c r="A8" s="23" t="s">
        <v>6</v>
      </c>
      <c r="B8" s="24"/>
      <c r="C8" s="25"/>
      <c r="D8" s="26">
        <v>87</v>
      </c>
      <c r="E8" s="27"/>
    </row>
    <row r="9" spans="1:5" ht="15.75" thickBot="1">
      <c r="A9" s="35" t="s">
        <v>7</v>
      </c>
      <c r="B9" s="36"/>
      <c r="C9" s="37"/>
      <c r="D9" s="38">
        <v>20.170000000000002</v>
      </c>
      <c r="E9" s="39"/>
    </row>
    <row r="10" spans="1:5" ht="8.25" customHeight="1">
      <c r="A10" s="2"/>
      <c r="B10" s="2"/>
      <c r="C10" s="3"/>
      <c r="D10" s="3"/>
      <c r="E10" s="3"/>
    </row>
    <row r="11" spans="1:5" ht="34.5" customHeight="1">
      <c r="A11" s="4"/>
      <c r="B11" s="17" t="s">
        <v>39</v>
      </c>
      <c r="C11" s="5" t="s">
        <v>8</v>
      </c>
      <c r="D11" s="5" t="s">
        <v>9</v>
      </c>
      <c r="E11" s="6" t="s">
        <v>10</v>
      </c>
    </row>
    <row r="12" spans="1:5" ht="12.75" customHeight="1">
      <c r="A12" s="7">
        <v>1</v>
      </c>
      <c r="B12" s="7"/>
      <c r="C12" s="7">
        <v>2</v>
      </c>
      <c r="D12" s="7">
        <v>3</v>
      </c>
      <c r="E12" s="7">
        <v>4</v>
      </c>
    </row>
    <row r="13" spans="1:5" ht="16.5" customHeight="1">
      <c r="A13" s="8" t="s">
        <v>11</v>
      </c>
      <c r="B13" s="8"/>
      <c r="C13" s="18">
        <v>283431.8</v>
      </c>
      <c r="D13" s="9"/>
      <c r="E13" s="9">
        <f>C13+D13</f>
        <v>283431.8</v>
      </c>
    </row>
    <row r="14" spans="1:5" ht="23.25" customHeight="1">
      <c r="A14" s="8" t="s">
        <v>28</v>
      </c>
      <c r="B14" s="8"/>
      <c r="C14" s="18">
        <v>279281.11</v>
      </c>
      <c r="D14" s="9"/>
      <c r="E14" s="9">
        <f t="shared" ref="E14:E38" si="0">C14+D14</f>
        <v>279281.11</v>
      </c>
    </row>
    <row r="15" spans="1:5" ht="21">
      <c r="A15" s="14" t="s">
        <v>31</v>
      </c>
      <c r="B15" s="14"/>
      <c r="C15" s="18">
        <v>7400</v>
      </c>
      <c r="D15" s="9"/>
      <c r="E15" s="9">
        <f t="shared" si="0"/>
        <v>7400</v>
      </c>
    </row>
    <row r="16" spans="1:5">
      <c r="A16" s="14" t="s">
        <v>35</v>
      </c>
      <c r="B16" s="14"/>
      <c r="C16" s="19">
        <f>C14+C15</f>
        <v>286681.11</v>
      </c>
      <c r="D16" s="9"/>
      <c r="E16" s="9"/>
    </row>
    <row r="17" spans="1:5">
      <c r="A17" s="10" t="s">
        <v>12</v>
      </c>
      <c r="B17" s="10"/>
      <c r="C17" s="19">
        <f>C18+C19+C20+C21+C22+C23+C24+C28+C30+C31+C32+C33+C34+C29</f>
        <v>462950.0199999999</v>
      </c>
      <c r="D17" s="9"/>
      <c r="E17" s="9">
        <f t="shared" si="0"/>
        <v>462950.0199999999</v>
      </c>
    </row>
    <row r="18" spans="1:5" ht="22.5" customHeight="1">
      <c r="A18" s="12" t="s">
        <v>20</v>
      </c>
      <c r="B18" s="12"/>
      <c r="C18" s="18">
        <v>46917.27</v>
      </c>
      <c r="D18" s="9"/>
      <c r="E18" s="9">
        <f t="shared" si="0"/>
        <v>46917.27</v>
      </c>
    </row>
    <row r="19" spans="1:5">
      <c r="A19" s="12" t="s">
        <v>21</v>
      </c>
      <c r="B19" s="12"/>
      <c r="C19" s="18">
        <v>0</v>
      </c>
      <c r="D19" s="9"/>
      <c r="E19" s="9">
        <f t="shared" si="0"/>
        <v>0</v>
      </c>
    </row>
    <row r="20" spans="1:5">
      <c r="A20" s="12" t="s">
        <v>22</v>
      </c>
      <c r="B20" s="12"/>
      <c r="C20" s="18">
        <v>5576</v>
      </c>
      <c r="D20" s="9"/>
      <c r="E20" s="9">
        <f t="shared" si="0"/>
        <v>5576</v>
      </c>
    </row>
    <row r="21" spans="1:5">
      <c r="A21" s="12" t="s">
        <v>23</v>
      </c>
      <c r="B21" s="12"/>
      <c r="C21" s="18">
        <v>8617.5300000000007</v>
      </c>
      <c r="D21" s="9"/>
      <c r="E21" s="9">
        <f t="shared" si="0"/>
        <v>8617.5300000000007</v>
      </c>
    </row>
    <row r="22" spans="1:5">
      <c r="A22" s="12" t="s">
        <v>24</v>
      </c>
      <c r="B22" s="12"/>
      <c r="C22" s="18">
        <v>0</v>
      </c>
      <c r="D22" s="9"/>
      <c r="E22" s="9">
        <f t="shared" si="0"/>
        <v>0</v>
      </c>
    </row>
    <row r="23" spans="1:5" ht="36">
      <c r="A23" s="8" t="s">
        <v>13</v>
      </c>
      <c r="B23" s="8"/>
      <c r="C23" s="19">
        <v>70857.899999999994</v>
      </c>
      <c r="D23" s="9"/>
      <c r="E23" s="9">
        <f t="shared" si="0"/>
        <v>70857.899999999994</v>
      </c>
    </row>
    <row r="24" spans="1:5">
      <c r="A24" s="10" t="s">
        <v>32</v>
      </c>
      <c r="B24" s="10"/>
      <c r="C24" s="19">
        <f>C25+C26+C27</f>
        <v>234277.38</v>
      </c>
      <c r="D24" s="9"/>
      <c r="E24" s="9">
        <f t="shared" si="0"/>
        <v>234277.38</v>
      </c>
    </row>
    <row r="25" spans="1:5">
      <c r="A25" s="12" t="s">
        <v>15</v>
      </c>
      <c r="B25" s="12"/>
      <c r="C25" s="18">
        <v>40623.24</v>
      </c>
      <c r="D25" s="9"/>
      <c r="E25" s="9">
        <f t="shared" si="0"/>
        <v>40623.24</v>
      </c>
    </row>
    <row r="26" spans="1:5" ht="16.5" customHeight="1">
      <c r="A26" s="15" t="s">
        <v>17</v>
      </c>
      <c r="B26" s="15"/>
      <c r="C26" s="18">
        <f>4207+37347.14</f>
        <v>41554.14</v>
      </c>
      <c r="D26" s="9"/>
      <c r="E26" s="9">
        <f t="shared" si="0"/>
        <v>41554.14</v>
      </c>
    </row>
    <row r="27" spans="1:5">
      <c r="A27" s="15" t="s">
        <v>27</v>
      </c>
      <c r="B27" s="15"/>
      <c r="C27" s="18">
        <v>152100</v>
      </c>
      <c r="D27" s="9"/>
      <c r="E27" s="9">
        <f t="shared" si="0"/>
        <v>152100</v>
      </c>
    </row>
    <row r="28" spans="1:5">
      <c r="A28" s="10" t="s">
        <v>54</v>
      </c>
      <c r="B28" s="10"/>
      <c r="C28" s="18">
        <v>20854.04</v>
      </c>
      <c r="D28" s="9"/>
      <c r="E28" s="9">
        <f t="shared" si="0"/>
        <v>20854.04</v>
      </c>
    </row>
    <row r="29" spans="1:5">
      <c r="A29" s="10" t="s">
        <v>53</v>
      </c>
      <c r="B29" s="10"/>
      <c r="C29" s="18">
        <v>0</v>
      </c>
      <c r="D29" s="9"/>
      <c r="E29" s="9"/>
    </row>
    <row r="30" spans="1:5">
      <c r="A30" s="10" t="s">
        <v>16</v>
      </c>
      <c r="B30" s="10"/>
      <c r="C30" s="18">
        <v>5475</v>
      </c>
      <c r="D30" s="9"/>
      <c r="E30" s="9">
        <f t="shared" si="0"/>
        <v>5475</v>
      </c>
    </row>
    <row r="31" spans="1:5">
      <c r="A31" s="10" t="s">
        <v>14</v>
      </c>
      <c r="B31" s="10"/>
      <c r="C31" s="18">
        <v>10892.98</v>
      </c>
      <c r="D31" s="9"/>
      <c r="E31" s="9">
        <f t="shared" si="0"/>
        <v>10892.98</v>
      </c>
    </row>
    <row r="32" spans="1:5" ht="18" customHeight="1">
      <c r="A32" s="8" t="s">
        <v>18</v>
      </c>
      <c r="B32" s="8"/>
      <c r="C32" s="18">
        <v>56481.919999999998</v>
      </c>
      <c r="D32" s="9"/>
      <c r="E32" s="9">
        <f t="shared" si="0"/>
        <v>56481.919999999998</v>
      </c>
    </row>
    <row r="33" spans="1:5" ht="15" customHeight="1">
      <c r="A33" s="8" t="s">
        <v>25</v>
      </c>
      <c r="B33" s="8"/>
      <c r="C33" s="18">
        <v>2200</v>
      </c>
      <c r="D33" s="9"/>
      <c r="E33" s="9">
        <f t="shared" si="0"/>
        <v>2200</v>
      </c>
    </row>
    <row r="34" spans="1:5" ht="14.25" customHeight="1">
      <c r="A34" s="8" t="s">
        <v>26</v>
      </c>
      <c r="B34" s="8"/>
      <c r="C34" s="18">
        <v>800</v>
      </c>
      <c r="D34" s="9"/>
      <c r="E34" s="9">
        <f t="shared" si="0"/>
        <v>800</v>
      </c>
    </row>
    <row r="35" spans="1:5" ht="12.75" customHeight="1">
      <c r="A35" s="10" t="s">
        <v>38</v>
      </c>
      <c r="B35" s="10"/>
      <c r="C35" s="19">
        <f>C16-C17</f>
        <v>-176268.90999999992</v>
      </c>
      <c r="D35" s="9"/>
      <c r="E35" s="9">
        <f t="shared" si="0"/>
        <v>-176268.90999999992</v>
      </c>
    </row>
    <row r="36" spans="1:5" ht="15" customHeight="1">
      <c r="A36" s="13" t="s">
        <v>41</v>
      </c>
      <c r="B36" s="20">
        <f>'1 квартал'!C36</f>
        <v>-226596.75999999998</v>
      </c>
      <c r="C36" s="18">
        <f>C35+B36</f>
        <v>-402865.66999999993</v>
      </c>
      <c r="D36" s="1"/>
      <c r="E36" s="9">
        <f t="shared" si="0"/>
        <v>-402865.66999999993</v>
      </c>
    </row>
    <row r="37" spans="1:5">
      <c r="A37" s="10" t="s">
        <v>29</v>
      </c>
      <c r="B37" s="20">
        <f>'1 квартал'!C37</f>
        <v>180983.4</v>
      </c>
      <c r="C37" s="18">
        <f>C13-C14+B37</f>
        <v>185134.09</v>
      </c>
      <c r="D37" s="9"/>
      <c r="E37" s="9">
        <f t="shared" si="0"/>
        <v>185134.09</v>
      </c>
    </row>
    <row r="38" spans="1:5">
      <c r="A38" s="10" t="s">
        <v>30</v>
      </c>
      <c r="B38" s="20">
        <f>'1 квартал'!C38</f>
        <v>233482.6</v>
      </c>
      <c r="C38" s="18">
        <v>231291.77</v>
      </c>
      <c r="D38" s="9"/>
      <c r="E38" s="9">
        <f t="shared" si="0"/>
        <v>231291.77</v>
      </c>
    </row>
    <row r="39" spans="1:5" ht="66" customHeight="1">
      <c r="A39" s="16" t="s">
        <v>19</v>
      </c>
      <c r="B39" s="16"/>
      <c r="C39" s="1"/>
      <c r="D39" s="40"/>
      <c r="E39" s="41"/>
    </row>
  </sheetData>
  <mergeCells count="16">
    <mergeCell ref="A5:C5"/>
    <mergeCell ref="D5:E5"/>
    <mergeCell ref="A1:E1"/>
    <mergeCell ref="A3:C3"/>
    <mergeCell ref="D3:E3"/>
    <mergeCell ref="A4:C4"/>
    <mergeCell ref="D4:E4"/>
    <mergeCell ref="A9:C9"/>
    <mergeCell ref="D9:E9"/>
    <mergeCell ref="D39:E39"/>
    <mergeCell ref="A6:C6"/>
    <mergeCell ref="D6:E6"/>
    <mergeCell ref="A7:C7"/>
    <mergeCell ref="D7:E7"/>
    <mergeCell ref="A8:C8"/>
    <mergeCell ref="D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tabSelected="1" topLeftCell="A16" zoomScale="130" zoomScaleNormal="130" workbookViewId="0">
      <selection activeCell="C22" sqref="C22"/>
    </sheetView>
  </sheetViews>
  <sheetFormatPr defaultRowHeight="15"/>
  <cols>
    <col min="1" max="1" width="43.7109375" customWidth="1"/>
    <col min="2" max="2" width="15.28515625" customWidth="1"/>
    <col min="3" max="3" width="11.28515625" customWidth="1"/>
    <col min="4" max="4" width="12" customWidth="1"/>
    <col min="5" max="5" width="19.28515625" customWidth="1"/>
  </cols>
  <sheetData>
    <row r="1" spans="1:5" ht="42.75" customHeight="1">
      <c r="A1" s="28" t="s">
        <v>44</v>
      </c>
      <c r="B1" s="28"/>
      <c r="C1" s="29"/>
      <c r="D1" s="29"/>
      <c r="E1" s="29"/>
    </row>
    <row r="2" spans="1:5" ht="9.75" customHeight="1" thickBot="1">
      <c r="A2" s="1"/>
      <c r="B2" s="1"/>
      <c r="C2" s="1"/>
      <c r="D2" s="1"/>
      <c r="E2" s="1"/>
    </row>
    <row r="3" spans="1:5">
      <c r="A3" s="30" t="s">
        <v>0</v>
      </c>
      <c r="B3" s="31"/>
      <c r="C3" s="32"/>
      <c r="D3" s="33" t="s">
        <v>1</v>
      </c>
      <c r="E3" s="34"/>
    </row>
    <row r="4" spans="1:5" ht="11.25" customHeight="1">
      <c r="A4" s="23" t="s">
        <v>2</v>
      </c>
      <c r="B4" s="24"/>
      <c r="C4" s="25"/>
      <c r="D4" s="26">
        <v>4226.78</v>
      </c>
      <c r="E4" s="27"/>
    </row>
    <row r="5" spans="1:5" ht="12.75" customHeight="1">
      <c r="A5" s="23" t="s">
        <v>3</v>
      </c>
      <c r="B5" s="24"/>
      <c r="C5" s="25"/>
      <c r="D5" s="26">
        <v>759.71</v>
      </c>
      <c r="E5" s="27"/>
    </row>
    <row r="6" spans="1:5" ht="12" customHeight="1">
      <c r="A6" s="23" t="s">
        <v>4</v>
      </c>
      <c r="B6" s="24"/>
      <c r="C6" s="25"/>
      <c r="D6" s="26">
        <v>1168.5</v>
      </c>
      <c r="E6" s="27"/>
    </row>
    <row r="7" spans="1:5" ht="13.5" customHeight="1">
      <c r="A7" s="23" t="s">
        <v>5</v>
      </c>
      <c r="B7" s="24"/>
      <c r="C7" s="25"/>
      <c r="D7" s="42"/>
      <c r="E7" s="43"/>
    </row>
    <row r="8" spans="1:5" ht="12.75" customHeight="1">
      <c r="A8" s="23" t="s">
        <v>6</v>
      </c>
      <c r="B8" s="24"/>
      <c r="C8" s="25"/>
      <c r="D8" s="26">
        <v>87</v>
      </c>
      <c r="E8" s="27"/>
    </row>
    <row r="9" spans="1:5" ht="15.75" thickBot="1">
      <c r="A9" s="35" t="s">
        <v>7</v>
      </c>
      <c r="B9" s="36"/>
      <c r="C9" s="37"/>
      <c r="D9" s="38">
        <v>20.170000000000002</v>
      </c>
      <c r="E9" s="39"/>
    </row>
    <row r="10" spans="1:5" ht="8.25" customHeight="1">
      <c r="A10" s="2"/>
      <c r="B10" s="2"/>
      <c r="C10" s="3"/>
      <c r="D10" s="3"/>
      <c r="E10" s="3"/>
    </row>
    <row r="11" spans="1:5" ht="34.5" customHeight="1">
      <c r="A11" s="4"/>
      <c r="B11" s="21" t="s">
        <v>43</v>
      </c>
      <c r="C11" s="5" t="s">
        <v>8</v>
      </c>
      <c r="D11" s="5" t="s">
        <v>9</v>
      </c>
      <c r="E11" s="6" t="s">
        <v>10</v>
      </c>
    </row>
    <row r="12" spans="1:5" ht="12.75" customHeight="1">
      <c r="A12" s="7">
        <v>1</v>
      </c>
      <c r="B12" s="7"/>
      <c r="C12" s="7">
        <v>2</v>
      </c>
      <c r="D12" s="7">
        <v>3</v>
      </c>
      <c r="E12" s="7">
        <v>4</v>
      </c>
    </row>
    <row r="13" spans="1:5" ht="16.5" customHeight="1">
      <c r="A13" s="8" t="s">
        <v>11</v>
      </c>
      <c r="B13" s="8"/>
      <c r="C13" s="18">
        <v>281772.45</v>
      </c>
      <c r="D13" s="9"/>
      <c r="E13" s="9">
        <f>C13+D13</f>
        <v>281772.45</v>
      </c>
    </row>
    <row r="14" spans="1:5" ht="23.25" customHeight="1">
      <c r="A14" s="8" t="s">
        <v>28</v>
      </c>
      <c r="B14" s="8"/>
      <c r="C14" s="18">
        <v>310432.58</v>
      </c>
      <c r="D14" s="9"/>
      <c r="E14" s="9">
        <f t="shared" ref="E14:E38" si="0">C14+D14</f>
        <v>310432.58</v>
      </c>
    </row>
    <row r="15" spans="1:5" ht="21">
      <c r="A15" s="14" t="s">
        <v>31</v>
      </c>
      <c r="B15" s="14"/>
      <c r="C15" s="18">
        <v>7250</v>
      </c>
      <c r="D15" s="9"/>
      <c r="E15" s="9">
        <f t="shared" si="0"/>
        <v>7250</v>
      </c>
    </row>
    <row r="16" spans="1:5">
      <c r="A16" s="14" t="s">
        <v>35</v>
      </c>
      <c r="B16" s="14"/>
      <c r="C16" s="19">
        <f>C14+C15</f>
        <v>317682.58</v>
      </c>
      <c r="D16" s="9"/>
      <c r="E16" s="9"/>
    </row>
    <row r="17" spans="1:5">
      <c r="A17" s="10" t="s">
        <v>12</v>
      </c>
      <c r="B17" s="10"/>
      <c r="C17" s="19">
        <f>C18+C19+C20+C21+C22+C23+C24+C28+C30+C31+C32+C33+C34+C29</f>
        <v>282184.46999999997</v>
      </c>
      <c r="D17" s="9"/>
      <c r="E17" s="9">
        <f t="shared" si="0"/>
        <v>282184.46999999997</v>
      </c>
    </row>
    <row r="18" spans="1:5" ht="22.5" customHeight="1">
      <c r="A18" s="12" t="s">
        <v>20</v>
      </c>
      <c r="B18" s="12"/>
      <c r="C18" s="18">
        <v>46917.27</v>
      </c>
      <c r="D18" s="9"/>
      <c r="E18" s="9">
        <f t="shared" si="0"/>
        <v>46917.27</v>
      </c>
    </row>
    <row r="19" spans="1:5">
      <c r="A19" s="12" t="s">
        <v>21</v>
      </c>
      <c r="B19" s="12"/>
      <c r="C19" s="18">
        <v>0</v>
      </c>
      <c r="D19" s="9"/>
      <c r="E19" s="9">
        <f t="shared" si="0"/>
        <v>0</v>
      </c>
    </row>
    <row r="20" spans="1:5">
      <c r="A20" s="12" t="s">
        <v>22</v>
      </c>
      <c r="B20" s="12"/>
      <c r="C20" s="18">
        <v>0</v>
      </c>
      <c r="D20" s="9"/>
      <c r="E20" s="9">
        <f t="shared" si="0"/>
        <v>0</v>
      </c>
    </row>
    <row r="21" spans="1:5">
      <c r="A21" s="12" t="s">
        <v>23</v>
      </c>
      <c r="B21" s="12"/>
      <c r="C21" s="18">
        <v>9350.02</v>
      </c>
      <c r="D21" s="9"/>
      <c r="E21" s="9">
        <f t="shared" si="0"/>
        <v>9350.02</v>
      </c>
    </row>
    <row r="22" spans="1:5">
      <c r="A22" s="12" t="s">
        <v>24</v>
      </c>
      <c r="B22" s="12"/>
      <c r="C22" s="18">
        <v>0</v>
      </c>
      <c r="D22" s="9"/>
      <c r="E22" s="9">
        <f t="shared" si="0"/>
        <v>0</v>
      </c>
    </row>
    <row r="23" spans="1:5" ht="36">
      <c r="A23" s="8" t="s">
        <v>13</v>
      </c>
      <c r="B23" s="8"/>
      <c r="C23" s="19">
        <v>95412.31</v>
      </c>
      <c r="D23" s="9"/>
      <c r="E23" s="9">
        <f t="shared" si="0"/>
        <v>95412.31</v>
      </c>
    </row>
    <row r="24" spans="1:5">
      <c r="A24" s="10" t="s">
        <v>32</v>
      </c>
      <c r="B24" s="10"/>
      <c r="C24" s="19">
        <f>C25+C26+C27</f>
        <v>57638.71</v>
      </c>
      <c r="D24" s="9"/>
      <c r="E24" s="9">
        <f t="shared" si="0"/>
        <v>57638.71</v>
      </c>
    </row>
    <row r="25" spans="1:5">
      <c r="A25" s="12" t="s">
        <v>15</v>
      </c>
      <c r="B25" s="12"/>
      <c r="C25" s="18">
        <v>9426.6299999999992</v>
      </c>
      <c r="D25" s="9"/>
      <c r="E25" s="9">
        <f t="shared" si="0"/>
        <v>9426.6299999999992</v>
      </c>
    </row>
    <row r="26" spans="1:5" ht="16.5" customHeight="1">
      <c r="A26" s="15" t="s">
        <v>17</v>
      </c>
      <c r="B26" s="15"/>
      <c r="C26" s="18">
        <f>36132.08</f>
        <v>36132.080000000002</v>
      </c>
      <c r="D26" s="9"/>
      <c r="E26" s="9">
        <f t="shared" si="0"/>
        <v>36132.080000000002</v>
      </c>
    </row>
    <row r="27" spans="1:5">
      <c r="A27" s="15" t="s">
        <v>27</v>
      </c>
      <c r="B27" s="15"/>
      <c r="C27" s="18">
        <v>12080</v>
      </c>
      <c r="D27" s="9"/>
      <c r="E27" s="9">
        <f t="shared" si="0"/>
        <v>12080</v>
      </c>
    </row>
    <row r="28" spans="1:5">
      <c r="A28" s="10" t="s">
        <v>54</v>
      </c>
      <c r="B28" s="10"/>
      <c r="C28" s="18">
        <v>1779.62</v>
      </c>
      <c r="D28" s="9"/>
      <c r="E28" s="9">
        <f t="shared" si="0"/>
        <v>1779.62</v>
      </c>
    </row>
    <row r="29" spans="1:5">
      <c r="A29" s="10" t="s">
        <v>53</v>
      </c>
      <c r="B29" s="10"/>
      <c r="C29" s="18">
        <v>0</v>
      </c>
      <c r="D29" s="9"/>
      <c r="E29" s="9">
        <f t="shared" si="0"/>
        <v>0</v>
      </c>
    </row>
    <row r="30" spans="1:5">
      <c r="A30" s="10" t="s">
        <v>16</v>
      </c>
      <c r="B30" s="10"/>
      <c r="C30" s="18">
        <v>0</v>
      </c>
      <c r="D30" s="9"/>
      <c r="E30" s="9">
        <f t="shared" si="0"/>
        <v>0</v>
      </c>
    </row>
    <row r="31" spans="1:5">
      <c r="A31" s="10" t="s">
        <v>14</v>
      </c>
      <c r="B31" s="10"/>
      <c r="C31" s="18">
        <v>11782.05</v>
      </c>
      <c r="D31" s="9"/>
      <c r="E31" s="9">
        <f t="shared" si="0"/>
        <v>11782.05</v>
      </c>
    </row>
    <row r="32" spans="1:5" ht="18" customHeight="1">
      <c r="A32" s="8" t="s">
        <v>18</v>
      </c>
      <c r="B32" s="8"/>
      <c r="C32" s="18">
        <v>56354.49</v>
      </c>
      <c r="D32" s="9"/>
      <c r="E32" s="9">
        <f t="shared" si="0"/>
        <v>56354.49</v>
      </c>
    </row>
    <row r="33" spans="1:5" ht="15" customHeight="1">
      <c r="A33" s="8" t="s">
        <v>25</v>
      </c>
      <c r="B33" s="8"/>
      <c r="C33" s="18">
        <v>2150</v>
      </c>
      <c r="D33" s="9"/>
      <c r="E33" s="9">
        <f t="shared" si="0"/>
        <v>2150</v>
      </c>
    </row>
    <row r="34" spans="1:5" ht="14.25" customHeight="1">
      <c r="A34" s="8" t="s">
        <v>26</v>
      </c>
      <c r="B34" s="8"/>
      <c r="C34" s="18">
        <v>800</v>
      </c>
      <c r="D34" s="9"/>
      <c r="E34" s="9">
        <f t="shared" si="0"/>
        <v>800</v>
      </c>
    </row>
    <row r="35" spans="1:5" ht="12.75" customHeight="1">
      <c r="A35" s="10" t="s">
        <v>42</v>
      </c>
      <c r="B35" s="10"/>
      <c r="C35" s="19">
        <f>C16-C17</f>
        <v>35498.110000000044</v>
      </c>
      <c r="D35" s="9"/>
      <c r="E35" s="9">
        <f t="shared" si="0"/>
        <v>35498.110000000044</v>
      </c>
    </row>
    <row r="36" spans="1:5" ht="15" customHeight="1">
      <c r="A36" s="13" t="s">
        <v>46</v>
      </c>
      <c r="B36" s="20">
        <f>'2 квартал '!C36</f>
        <v>-402865.66999999993</v>
      </c>
      <c r="C36" s="19">
        <f>C35+B36</f>
        <v>-367367.55999999988</v>
      </c>
      <c r="D36" s="1"/>
      <c r="E36" s="9">
        <f t="shared" si="0"/>
        <v>-367367.55999999988</v>
      </c>
    </row>
    <row r="37" spans="1:5">
      <c r="A37" s="10" t="s">
        <v>29</v>
      </c>
      <c r="B37" s="20">
        <f>'2 квартал '!C37</f>
        <v>185134.09</v>
      </c>
      <c r="C37" s="19">
        <f>C13-C14+B37</f>
        <v>156473.96</v>
      </c>
      <c r="D37" s="9"/>
      <c r="E37" s="9">
        <f t="shared" si="0"/>
        <v>156473.96</v>
      </c>
    </row>
    <row r="38" spans="1:5">
      <c r="A38" s="10" t="s">
        <v>30</v>
      </c>
      <c r="B38" s="20">
        <f>'2 квартал '!C38</f>
        <v>231291.77</v>
      </c>
      <c r="C38" s="19">
        <v>154120.32000000001</v>
      </c>
      <c r="D38" s="9"/>
      <c r="E38" s="9">
        <f t="shared" si="0"/>
        <v>154120.32000000001</v>
      </c>
    </row>
    <row r="39" spans="1:5" ht="66" customHeight="1">
      <c r="A39" s="16" t="s">
        <v>19</v>
      </c>
      <c r="B39" s="16"/>
      <c r="C39" s="1"/>
      <c r="D39" s="40"/>
      <c r="E39" s="41"/>
    </row>
  </sheetData>
  <mergeCells count="16">
    <mergeCell ref="A5:C5"/>
    <mergeCell ref="D5:E5"/>
    <mergeCell ref="A1:E1"/>
    <mergeCell ref="A3:C3"/>
    <mergeCell ref="D3:E3"/>
    <mergeCell ref="A4:C4"/>
    <mergeCell ref="D4:E4"/>
    <mergeCell ref="A9:C9"/>
    <mergeCell ref="D9:E9"/>
    <mergeCell ref="D39:E39"/>
    <mergeCell ref="A6:C6"/>
    <mergeCell ref="D6:E6"/>
    <mergeCell ref="A7:C7"/>
    <mergeCell ref="D7:E7"/>
    <mergeCell ref="A8:C8"/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9"/>
  <sheetViews>
    <sheetView topLeftCell="A13" zoomScale="130" zoomScaleNormal="130" workbookViewId="0">
      <selection activeCell="C18" sqref="C18"/>
    </sheetView>
  </sheetViews>
  <sheetFormatPr defaultRowHeight="15"/>
  <cols>
    <col min="1" max="1" width="43.7109375" customWidth="1"/>
    <col min="2" max="2" width="15.28515625" customWidth="1"/>
    <col min="3" max="3" width="11.28515625" customWidth="1"/>
    <col min="4" max="4" width="12" customWidth="1"/>
    <col min="5" max="5" width="19.28515625" customWidth="1"/>
  </cols>
  <sheetData>
    <row r="1" spans="1:5" ht="42.75" customHeight="1">
      <c r="A1" s="28" t="s">
        <v>48</v>
      </c>
      <c r="B1" s="28"/>
      <c r="C1" s="29"/>
      <c r="D1" s="29"/>
      <c r="E1" s="29"/>
    </row>
    <row r="2" spans="1:5" ht="9.75" customHeight="1" thickBot="1">
      <c r="A2" s="1"/>
      <c r="B2" s="1"/>
      <c r="C2" s="1"/>
      <c r="D2" s="1"/>
      <c r="E2" s="1"/>
    </row>
    <row r="3" spans="1:5">
      <c r="A3" s="30" t="s">
        <v>0</v>
      </c>
      <c r="B3" s="31"/>
      <c r="C3" s="32"/>
      <c r="D3" s="33" t="s">
        <v>1</v>
      </c>
      <c r="E3" s="34"/>
    </row>
    <row r="4" spans="1:5" ht="11.25" customHeight="1">
      <c r="A4" s="23" t="s">
        <v>2</v>
      </c>
      <c r="B4" s="24"/>
      <c r="C4" s="25"/>
      <c r="D4" s="26">
        <v>4226.78</v>
      </c>
      <c r="E4" s="27"/>
    </row>
    <row r="5" spans="1:5" ht="12.75" customHeight="1">
      <c r="A5" s="23" t="s">
        <v>3</v>
      </c>
      <c r="B5" s="24"/>
      <c r="C5" s="25"/>
      <c r="D5" s="26">
        <v>759.71</v>
      </c>
      <c r="E5" s="27"/>
    </row>
    <row r="6" spans="1:5" ht="12" customHeight="1">
      <c r="A6" s="23" t="s">
        <v>4</v>
      </c>
      <c r="B6" s="24"/>
      <c r="C6" s="25"/>
      <c r="D6" s="26">
        <v>1168.5</v>
      </c>
      <c r="E6" s="27"/>
    </row>
    <row r="7" spans="1:5" ht="13.5" customHeight="1">
      <c r="A7" s="23" t="s">
        <v>5</v>
      </c>
      <c r="B7" s="24"/>
      <c r="C7" s="25"/>
      <c r="D7" s="42"/>
      <c r="E7" s="43"/>
    </row>
    <row r="8" spans="1:5" ht="12.75" customHeight="1">
      <c r="A8" s="23" t="s">
        <v>6</v>
      </c>
      <c r="B8" s="24"/>
      <c r="C8" s="25"/>
      <c r="D8" s="26">
        <v>87</v>
      </c>
      <c r="E8" s="27"/>
    </row>
    <row r="9" spans="1:5" ht="15.75" thickBot="1">
      <c r="A9" s="35" t="s">
        <v>7</v>
      </c>
      <c r="B9" s="36"/>
      <c r="C9" s="37"/>
      <c r="D9" s="38">
        <v>20.170000000000002</v>
      </c>
      <c r="E9" s="39"/>
    </row>
    <row r="10" spans="1:5" ht="8.25" customHeight="1">
      <c r="A10" s="2"/>
      <c r="B10" s="2"/>
      <c r="C10" s="3"/>
      <c r="D10" s="3"/>
      <c r="E10" s="3"/>
    </row>
    <row r="11" spans="1:5" ht="34.5" customHeight="1">
      <c r="A11" s="4"/>
      <c r="B11" s="21" t="s">
        <v>47</v>
      </c>
      <c r="C11" s="5" t="s">
        <v>8</v>
      </c>
      <c r="D11" s="5" t="s">
        <v>9</v>
      </c>
      <c r="E11" s="6" t="s">
        <v>10</v>
      </c>
    </row>
    <row r="12" spans="1:5" ht="12.75" customHeight="1">
      <c r="A12" s="7">
        <v>1</v>
      </c>
      <c r="B12" s="7"/>
      <c r="C12" s="7">
        <v>2</v>
      </c>
      <c r="D12" s="7">
        <v>3</v>
      </c>
      <c r="E12" s="7">
        <v>4</v>
      </c>
    </row>
    <row r="13" spans="1:5" ht="16.5" customHeight="1">
      <c r="A13" s="8" t="s">
        <v>11</v>
      </c>
      <c r="B13" s="8"/>
      <c r="C13" s="18"/>
      <c r="D13" s="9"/>
      <c r="E13" s="9">
        <f>C13+D13</f>
        <v>0</v>
      </c>
    </row>
    <row r="14" spans="1:5" ht="23.25" customHeight="1">
      <c r="A14" s="8" t="s">
        <v>28</v>
      </c>
      <c r="B14" s="8"/>
      <c r="C14" s="18"/>
      <c r="D14" s="9"/>
      <c r="E14" s="9">
        <f t="shared" ref="E14:E38" si="0">C14+D14</f>
        <v>0</v>
      </c>
    </row>
    <row r="15" spans="1:5" ht="21">
      <c r="A15" s="14" t="s">
        <v>31</v>
      </c>
      <c r="B15" s="14"/>
      <c r="C15" s="18"/>
      <c r="D15" s="9"/>
      <c r="E15" s="9">
        <f t="shared" si="0"/>
        <v>0</v>
      </c>
    </row>
    <row r="16" spans="1:5">
      <c r="A16" s="14" t="s">
        <v>35</v>
      </c>
      <c r="B16" s="14"/>
      <c r="C16" s="19">
        <f>C14+C15</f>
        <v>0</v>
      </c>
      <c r="D16" s="9"/>
      <c r="E16" s="9"/>
    </row>
    <row r="17" spans="1:5">
      <c r="A17" s="10" t="s">
        <v>12</v>
      </c>
      <c r="B17" s="10"/>
      <c r="C17" s="19">
        <f>C18+C19+C20+C21+C22+C23+C24+C28+C30+C31+C32+C33+C34+C29</f>
        <v>0</v>
      </c>
      <c r="D17" s="9"/>
      <c r="E17" s="9">
        <f t="shared" si="0"/>
        <v>0</v>
      </c>
    </row>
    <row r="18" spans="1:5" ht="22.5" customHeight="1">
      <c r="A18" s="12" t="s">
        <v>20</v>
      </c>
      <c r="B18" s="12"/>
      <c r="C18" s="18"/>
      <c r="D18" s="9"/>
      <c r="E18" s="9">
        <f t="shared" si="0"/>
        <v>0</v>
      </c>
    </row>
    <row r="19" spans="1:5">
      <c r="A19" s="12" t="s">
        <v>21</v>
      </c>
      <c r="B19" s="12"/>
      <c r="C19" s="18"/>
      <c r="D19" s="9"/>
      <c r="E19" s="9">
        <f t="shared" si="0"/>
        <v>0</v>
      </c>
    </row>
    <row r="20" spans="1:5">
      <c r="A20" s="12" t="s">
        <v>22</v>
      </c>
      <c r="B20" s="12"/>
      <c r="C20" s="18"/>
      <c r="D20" s="9"/>
      <c r="E20" s="9">
        <f t="shared" si="0"/>
        <v>0</v>
      </c>
    </row>
    <row r="21" spans="1:5">
      <c r="A21" s="12" t="s">
        <v>23</v>
      </c>
      <c r="B21" s="12"/>
      <c r="C21" s="18"/>
      <c r="D21" s="9"/>
      <c r="E21" s="9">
        <f t="shared" si="0"/>
        <v>0</v>
      </c>
    </row>
    <row r="22" spans="1:5">
      <c r="A22" s="12" t="s">
        <v>24</v>
      </c>
      <c r="B22" s="12"/>
      <c r="C22" s="18"/>
      <c r="D22" s="9"/>
      <c r="E22" s="9">
        <f t="shared" si="0"/>
        <v>0</v>
      </c>
    </row>
    <row r="23" spans="1:5" ht="36">
      <c r="A23" s="8" t="s">
        <v>13</v>
      </c>
      <c r="B23" s="8"/>
      <c r="C23" s="19">
        <v>0</v>
      </c>
      <c r="D23" s="9"/>
      <c r="E23" s="9">
        <f t="shared" si="0"/>
        <v>0</v>
      </c>
    </row>
    <row r="24" spans="1:5">
      <c r="A24" s="10" t="s">
        <v>32</v>
      </c>
      <c r="B24" s="10"/>
      <c r="C24" s="19">
        <f>C25+C26+C27</f>
        <v>0</v>
      </c>
      <c r="D24" s="9"/>
      <c r="E24" s="9">
        <f t="shared" si="0"/>
        <v>0</v>
      </c>
    </row>
    <row r="25" spans="1:5">
      <c r="A25" s="12" t="s">
        <v>15</v>
      </c>
      <c r="B25" s="12"/>
      <c r="C25" s="18"/>
      <c r="D25" s="9"/>
      <c r="E25" s="9">
        <f t="shared" si="0"/>
        <v>0</v>
      </c>
    </row>
    <row r="26" spans="1:5" ht="16.5" customHeight="1">
      <c r="A26" s="15" t="s">
        <v>17</v>
      </c>
      <c r="B26" s="15"/>
      <c r="C26" s="18"/>
      <c r="D26" s="9"/>
      <c r="E26" s="9">
        <f t="shared" si="0"/>
        <v>0</v>
      </c>
    </row>
    <row r="27" spans="1:5">
      <c r="A27" s="15" t="s">
        <v>27</v>
      </c>
      <c r="B27" s="15"/>
      <c r="C27" s="18"/>
      <c r="D27" s="9"/>
      <c r="E27" s="9">
        <f t="shared" si="0"/>
        <v>0</v>
      </c>
    </row>
    <row r="28" spans="1:5">
      <c r="A28" s="10" t="s">
        <v>54</v>
      </c>
      <c r="B28" s="10"/>
      <c r="C28" s="18"/>
      <c r="D28" s="9"/>
      <c r="E28" s="9">
        <f t="shared" si="0"/>
        <v>0</v>
      </c>
    </row>
    <row r="29" spans="1:5">
      <c r="A29" s="10" t="s">
        <v>53</v>
      </c>
      <c r="B29" s="10"/>
      <c r="C29" s="18"/>
      <c r="D29" s="9"/>
      <c r="E29" s="9"/>
    </row>
    <row r="30" spans="1:5">
      <c r="A30" s="10" t="s">
        <v>16</v>
      </c>
      <c r="B30" s="10"/>
      <c r="C30" s="18"/>
      <c r="D30" s="9"/>
      <c r="E30" s="9">
        <f t="shared" si="0"/>
        <v>0</v>
      </c>
    </row>
    <row r="31" spans="1:5">
      <c r="A31" s="10" t="s">
        <v>14</v>
      </c>
      <c r="B31" s="10"/>
      <c r="C31" s="18"/>
      <c r="D31" s="9"/>
      <c r="E31" s="9">
        <f t="shared" si="0"/>
        <v>0</v>
      </c>
    </row>
    <row r="32" spans="1:5" ht="18" customHeight="1">
      <c r="A32" s="8" t="s">
        <v>18</v>
      </c>
      <c r="B32" s="8"/>
      <c r="C32" s="18"/>
      <c r="D32" s="9"/>
      <c r="E32" s="9">
        <f t="shared" si="0"/>
        <v>0</v>
      </c>
    </row>
    <row r="33" spans="1:5" ht="15" customHeight="1">
      <c r="A33" s="8" t="s">
        <v>25</v>
      </c>
      <c r="B33" s="8"/>
      <c r="C33" s="18"/>
      <c r="D33" s="9"/>
      <c r="E33" s="9">
        <f t="shared" si="0"/>
        <v>0</v>
      </c>
    </row>
    <row r="34" spans="1:5" ht="14.25" customHeight="1">
      <c r="A34" s="8" t="s">
        <v>26</v>
      </c>
      <c r="B34" s="8"/>
      <c r="C34" s="18"/>
      <c r="D34" s="9"/>
      <c r="E34" s="9">
        <f t="shared" si="0"/>
        <v>0</v>
      </c>
    </row>
    <row r="35" spans="1:5" ht="12.75" customHeight="1">
      <c r="A35" s="10" t="s">
        <v>45</v>
      </c>
      <c r="B35" s="10"/>
      <c r="C35" s="19">
        <f>C16-C17</f>
        <v>0</v>
      </c>
      <c r="D35" s="9"/>
      <c r="E35" s="9">
        <f t="shared" si="0"/>
        <v>0</v>
      </c>
    </row>
    <row r="36" spans="1:5" ht="15" customHeight="1">
      <c r="A36" s="13" t="s">
        <v>46</v>
      </c>
      <c r="B36" s="20">
        <f>'3 квартал '!C36</f>
        <v>-367367.55999999988</v>
      </c>
      <c r="C36" s="18"/>
      <c r="D36" s="1"/>
      <c r="E36" s="9">
        <f t="shared" si="0"/>
        <v>0</v>
      </c>
    </row>
    <row r="37" spans="1:5">
      <c r="A37" s="10" t="s">
        <v>29</v>
      </c>
      <c r="B37" s="20">
        <f>'3 квартал '!C37</f>
        <v>156473.96</v>
      </c>
      <c r="C37" s="18"/>
      <c r="D37" s="9"/>
      <c r="E37" s="9">
        <f t="shared" si="0"/>
        <v>0</v>
      </c>
    </row>
    <row r="38" spans="1:5">
      <c r="A38" s="10" t="s">
        <v>30</v>
      </c>
      <c r="B38" s="20">
        <f>'3 квартал '!C38</f>
        <v>154120.32000000001</v>
      </c>
      <c r="C38" s="18"/>
      <c r="D38" s="9"/>
      <c r="E38" s="9">
        <f t="shared" si="0"/>
        <v>0</v>
      </c>
    </row>
    <row r="39" spans="1:5" ht="66" customHeight="1">
      <c r="A39" s="16" t="s">
        <v>19</v>
      </c>
      <c r="B39" s="16"/>
      <c r="C39" s="1"/>
      <c r="D39" s="40"/>
      <c r="E39" s="41"/>
    </row>
  </sheetData>
  <mergeCells count="16">
    <mergeCell ref="A5:C5"/>
    <mergeCell ref="D5:E5"/>
    <mergeCell ref="A1:E1"/>
    <mergeCell ref="A3:C3"/>
    <mergeCell ref="D3:E3"/>
    <mergeCell ref="A4:C4"/>
    <mergeCell ref="D4:E4"/>
    <mergeCell ref="A9:C9"/>
    <mergeCell ref="D9:E9"/>
    <mergeCell ref="D39:E39"/>
    <mergeCell ref="A6:C6"/>
    <mergeCell ref="D6:E6"/>
    <mergeCell ref="A7:C7"/>
    <mergeCell ref="D7:E7"/>
    <mergeCell ref="A8:C8"/>
    <mergeCell ref="D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9"/>
  <sheetViews>
    <sheetView topLeftCell="A12" zoomScale="130" zoomScaleNormal="130" workbookViewId="0">
      <selection activeCell="C18" sqref="C18"/>
    </sheetView>
  </sheetViews>
  <sheetFormatPr defaultRowHeight="15"/>
  <cols>
    <col min="1" max="1" width="43.7109375" customWidth="1"/>
    <col min="2" max="2" width="15.28515625" customWidth="1"/>
    <col min="3" max="3" width="11.28515625" customWidth="1"/>
    <col min="4" max="4" width="12" customWidth="1"/>
    <col min="5" max="5" width="19.28515625" customWidth="1"/>
  </cols>
  <sheetData>
    <row r="1" spans="1:5" ht="42.75" customHeight="1">
      <c r="A1" s="28" t="s">
        <v>52</v>
      </c>
      <c r="B1" s="28"/>
      <c r="C1" s="29"/>
      <c r="D1" s="29"/>
      <c r="E1" s="29"/>
    </row>
    <row r="2" spans="1:5" ht="9.75" customHeight="1" thickBot="1">
      <c r="A2" s="1"/>
      <c r="B2" s="1"/>
      <c r="C2" s="1"/>
      <c r="D2" s="1"/>
      <c r="E2" s="1"/>
    </row>
    <row r="3" spans="1:5">
      <c r="A3" s="30" t="s">
        <v>0</v>
      </c>
      <c r="B3" s="31"/>
      <c r="C3" s="32"/>
      <c r="D3" s="33" t="s">
        <v>1</v>
      </c>
      <c r="E3" s="34"/>
    </row>
    <row r="4" spans="1:5" ht="11.25" customHeight="1">
      <c r="A4" s="23" t="s">
        <v>2</v>
      </c>
      <c r="B4" s="24"/>
      <c r="C4" s="25"/>
      <c r="D4" s="26">
        <v>4226.78</v>
      </c>
      <c r="E4" s="27"/>
    </row>
    <row r="5" spans="1:5" ht="12.75" customHeight="1">
      <c r="A5" s="23" t="s">
        <v>3</v>
      </c>
      <c r="B5" s="24"/>
      <c r="C5" s="25"/>
      <c r="D5" s="26">
        <v>759.71</v>
      </c>
      <c r="E5" s="27"/>
    </row>
    <row r="6" spans="1:5" ht="12" customHeight="1">
      <c r="A6" s="23" t="s">
        <v>4</v>
      </c>
      <c r="B6" s="24"/>
      <c r="C6" s="25"/>
      <c r="D6" s="26">
        <v>1168.5</v>
      </c>
      <c r="E6" s="27"/>
    </row>
    <row r="7" spans="1:5" ht="13.5" customHeight="1">
      <c r="A7" s="23" t="s">
        <v>5</v>
      </c>
      <c r="B7" s="24"/>
      <c r="C7" s="25"/>
      <c r="D7" s="42"/>
      <c r="E7" s="43"/>
    </row>
    <row r="8" spans="1:5" ht="12.75" customHeight="1">
      <c r="A8" s="23" t="s">
        <v>6</v>
      </c>
      <c r="B8" s="24"/>
      <c r="C8" s="25"/>
      <c r="D8" s="26">
        <v>87</v>
      </c>
      <c r="E8" s="27"/>
    </row>
    <row r="9" spans="1:5" ht="15.75" thickBot="1">
      <c r="A9" s="35" t="s">
        <v>7</v>
      </c>
      <c r="B9" s="36"/>
      <c r="C9" s="37"/>
      <c r="D9" s="38">
        <v>20.170000000000002</v>
      </c>
      <c r="E9" s="39"/>
    </row>
    <row r="10" spans="1:5" ht="8.25" customHeight="1">
      <c r="A10" s="2"/>
      <c r="B10" s="2"/>
      <c r="C10" s="3"/>
      <c r="D10" s="3"/>
      <c r="E10" s="3"/>
    </row>
    <row r="11" spans="1:5" ht="34.5" customHeight="1">
      <c r="A11" s="4"/>
      <c r="B11" s="21" t="s">
        <v>51</v>
      </c>
      <c r="C11" s="5" t="s">
        <v>8</v>
      </c>
      <c r="D11" s="5" t="s">
        <v>9</v>
      </c>
      <c r="E11" s="6" t="s">
        <v>10</v>
      </c>
    </row>
    <row r="12" spans="1:5" ht="12.75" customHeight="1">
      <c r="A12" s="7">
        <v>1</v>
      </c>
      <c r="B12" s="7"/>
      <c r="C12" s="7">
        <v>2</v>
      </c>
      <c r="D12" s="7">
        <v>3</v>
      </c>
      <c r="E12" s="7">
        <v>4</v>
      </c>
    </row>
    <row r="13" spans="1:5" ht="16.5" customHeight="1">
      <c r="A13" s="8" t="s">
        <v>11</v>
      </c>
      <c r="B13" s="8"/>
      <c r="C13" s="18">
        <f>'1 квартал'!C13+'2 квартал '!C13+'3 квартал '!C13+'4 квартал '!C13</f>
        <v>859912.05</v>
      </c>
      <c r="D13" s="9"/>
      <c r="E13" s="9">
        <f>C13+D13</f>
        <v>859912.05</v>
      </c>
    </row>
    <row r="14" spans="1:5" ht="23.25" customHeight="1">
      <c r="A14" s="8" t="s">
        <v>28</v>
      </c>
      <c r="B14" s="8"/>
      <c r="C14" s="18">
        <f>'1 квартал'!C14+'2 квартал '!C14+'3 квартал '!C14+'4 квартал '!C14</f>
        <v>847024.24</v>
      </c>
      <c r="D14" s="9"/>
      <c r="E14" s="9">
        <f t="shared" ref="E14:E38" si="0">C14+D14</f>
        <v>847024.24</v>
      </c>
    </row>
    <row r="15" spans="1:5" ht="21">
      <c r="A15" s="14" t="s">
        <v>31</v>
      </c>
      <c r="B15" s="14"/>
      <c r="C15" s="18">
        <f>'1 квартал'!C15+'2 квартал '!C15+'3 квартал '!C15+'4 квартал '!C15</f>
        <v>22550</v>
      </c>
      <c r="D15" s="9"/>
      <c r="E15" s="9">
        <f t="shared" si="0"/>
        <v>22550</v>
      </c>
    </row>
    <row r="16" spans="1:5">
      <c r="A16" s="14" t="s">
        <v>35</v>
      </c>
      <c r="B16" s="14"/>
      <c r="C16" s="19">
        <f>C14+C15</f>
        <v>869574.24</v>
      </c>
      <c r="D16" s="9"/>
      <c r="E16" s="9"/>
    </row>
    <row r="17" spans="1:5">
      <c r="A17" s="10" t="s">
        <v>12</v>
      </c>
      <c r="B17" s="10"/>
      <c r="C17" s="19">
        <f>C18+C19+C20+C21+C22+C23+C24+C28+C30+C31+C32+C33+C34+C29</f>
        <v>774232.59999999986</v>
      </c>
      <c r="D17" s="9"/>
      <c r="E17" s="9">
        <f t="shared" si="0"/>
        <v>774232.59999999986</v>
      </c>
    </row>
    <row r="18" spans="1:5" ht="22.5" customHeight="1">
      <c r="A18" s="12" t="s">
        <v>20</v>
      </c>
      <c r="B18" s="12"/>
      <c r="C18" s="18">
        <f>'1 квартал'!C18+'2 квартал '!C18+'3 квартал '!C18+'4 квартал '!C18</f>
        <v>140751.81</v>
      </c>
      <c r="D18" s="9"/>
      <c r="E18" s="9">
        <f t="shared" si="0"/>
        <v>140751.81</v>
      </c>
    </row>
    <row r="19" spans="1:5">
      <c r="A19" s="12" t="s">
        <v>21</v>
      </c>
      <c r="B19" s="12"/>
      <c r="C19" s="18">
        <f>'1 квартал'!C19+'2 квартал '!C19+'3 квартал '!C19+'4 квартал '!C19</f>
        <v>0</v>
      </c>
      <c r="D19" s="9"/>
      <c r="E19" s="9">
        <f t="shared" si="0"/>
        <v>0</v>
      </c>
    </row>
    <row r="20" spans="1:5">
      <c r="A20" s="12" t="s">
        <v>22</v>
      </c>
      <c r="B20" s="12"/>
      <c r="C20" s="18">
        <f>'1 квартал'!C20+'2 квартал '!C20+'3 квартал '!C20+'4 квартал '!C20</f>
        <v>5576</v>
      </c>
      <c r="D20" s="9"/>
      <c r="E20" s="9">
        <f t="shared" si="0"/>
        <v>5576</v>
      </c>
    </row>
    <row r="21" spans="1:5">
      <c r="A21" s="12" t="s">
        <v>23</v>
      </c>
      <c r="B21" s="12"/>
      <c r="C21" s="18">
        <f>'1 квартал'!C21+'2 квартал '!C21+'3 квартал '!C21+'4 квартал '!C21</f>
        <v>26585.08</v>
      </c>
      <c r="D21" s="9"/>
      <c r="E21" s="9">
        <f t="shared" si="0"/>
        <v>26585.08</v>
      </c>
    </row>
    <row r="22" spans="1:5">
      <c r="A22" s="12" t="s">
        <v>24</v>
      </c>
      <c r="B22" s="12"/>
      <c r="C22" s="18">
        <f>'1 квартал'!C22+'2 квартал '!C22+'3 квартал '!C22+'4 квартал '!C22</f>
        <v>0</v>
      </c>
      <c r="D22" s="9"/>
      <c r="E22" s="9">
        <f t="shared" si="0"/>
        <v>0</v>
      </c>
    </row>
    <row r="23" spans="1:5" ht="36">
      <c r="A23" s="8" t="s">
        <v>13</v>
      </c>
      <c r="B23" s="8"/>
      <c r="C23" s="19">
        <v>0</v>
      </c>
      <c r="D23" s="9"/>
      <c r="E23" s="9">
        <f t="shared" si="0"/>
        <v>0</v>
      </c>
    </row>
    <row r="24" spans="1:5">
      <c r="A24" s="10" t="s">
        <v>32</v>
      </c>
      <c r="B24" s="10"/>
      <c r="C24" s="19">
        <f>C25+C26+C27</f>
        <v>329610.96999999997</v>
      </c>
      <c r="D24" s="9"/>
      <c r="E24" s="9">
        <f t="shared" si="0"/>
        <v>329610.96999999997</v>
      </c>
    </row>
    <row r="25" spans="1:5">
      <c r="A25" s="12" t="s">
        <v>15</v>
      </c>
      <c r="B25" s="12"/>
      <c r="C25" s="18">
        <f>'1 квартал'!C25+'2 квартал '!C25+'3 квартал '!C25+'4 квартал '!C25</f>
        <v>52047.479999999996</v>
      </c>
      <c r="D25" s="9"/>
      <c r="E25" s="9">
        <f t="shared" si="0"/>
        <v>52047.479999999996</v>
      </c>
    </row>
    <row r="26" spans="1:5" ht="16.5" customHeight="1">
      <c r="A26" s="15" t="s">
        <v>17</v>
      </c>
      <c r="B26" s="15"/>
      <c r="C26" s="18">
        <f>'1 квартал'!C26+'2 квартал '!C26+'3 квартал '!C26+'4 квартал '!C26</f>
        <v>112483.49</v>
      </c>
      <c r="D26" s="9"/>
      <c r="E26" s="9">
        <f t="shared" si="0"/>
        <v>112483.49</v>
      </c>
    </row>
    <row r="27" spans="1:5">
      <c r="A27" s="15" t="s">
        <v>27</v>
      </c>
      <c r="B27" s="15"/>
      <c r="C27" s="18">
        <f>'1 квартал'!C27+'2 квартал '!C27+'3 квартал '!C27+'4 квартал '!C27</f>
        <v>165080</v>
      </c>
      <c r="D27" s="9"/>
      <c r="E27" s="9">
        <f t="shared" si="0"/>
        <v>165080</v>
      </c>
    </row>
    <row r="28" spans="1:5">
      <c r="A28" s="10" t="s">
        <v>54</v>
      </c>
      <c r="B28" s="10"/>
      <c r="C28" s="18">
        <f>'1 квартал'!C28+'2 квартал '!C28+'3 квартал '!C28+'4 квартал '!C28</f>
        <v>38314.200000000004</v>
      </c>
      <c r="D28" s="9"/>
      <c r="E28" s="9">
        <f t="shared" si="0"/>
        <v>38314.200000000004</v>
      </c>
    </row>
    <row r="29" spans="1:5">
      <c r="A29" s="10" t="s">
        <v>53</v>
      </c>
      <c r="B29" s="10"/>
      <c r="C29" s="18">
        <f>'1 квартал'!C29+'2 квартал '!C29+'3 квартал '!C29+'4 квартал '!C29</f>
        <v>11847.23</v>
      </c>
      <c r="D29" s="9"/>
      <c r="E29" s="9"/>
    </row>
    <row r="30" spans="1:5">
      <c r="A30" s="10" t="s">
        <v>16</v>
      </c>
      <c r="B30" s="10"/>
      <c r="C30" s="18">
        <f>'1 квартал'!C30+'2 квартал '!C30+'3 квартал '!C30+'4 квартал '!C30</f>
        <v>6436.6</v>
      </c>
      <c r="D30" s="9"/>
      <c r="E30" s="9">
        <f t="shared" si="0"/>
        <v>6436.6</v>
      </c>
    </row>
    <row r="31" spans="1:5">
      <c r="A31" s="10" t="s">
        <v>14</v>
      </c>
      <c r="B31" s="10"/>
      <c r="C31" s="18">
        <f>'1 квартал'!C31+'2 квартал '!C31+'3 квартал '!C31+'4 квартал '!C31</f>
        <v>34282.74</v>
      </c>
      <c r="D31" s="9"/>
      <c r="E31" s="9">
        <f t="shared" si="0"/>
        <v>34282.74</v>
      </c>
    </row>
    <row r="32" spans="1:5" ht="18" customHeight="1">
      <c r="A32" s="8" t="s">
        <v>18</v>
      </c>
      <c r="B32" s="8"/>
      <c r="C32" s="18">
        <f>'1 квартал'!C32+'2 квартал '!C32+'3 квартал '!C32+'4 квартал '!C32</f>
        <v>171777.97</v>
      </c>
      <c r="D32" s="9"/>
      <c r="E32" s="9">
        <f t="shared" si="0"/>
        <v>171777.97</v>
      </c>
    </row>
    <row r="33" spans="1:5" ht="15" customHeight="1">
      <c r="A33" s="8" t="s">
        <v>25</v>
      </c>
      <c r="B33" s="8"/>
      <c r="C33" s="18">
        <f>'1 квартал'!C33+'2 квартал '!C33+'3 квартал '!C33+'4 квартал '!C33</f>
        <v>6650</v>
      </c>
      <c r="D33" s="9"/>
      <c r="E33" s="9">
        <f t="shared" si="0"/>
        <v>6650</v>
      </c>
    </row>
    <row r="34" spans="1:5" ht="14.25" customHeight="1">
      <c r="A34" s="8" t="s">
        <v>26</v>
      </c>
      <c r="B34" s="8"/>
      <c r="C34" s="18">
        <f>'1 квартал'!C34+'2 квартал '!C34+'3 квартал '!C34+'4 квартал '!C34</f>
        <v>2400</v>
      </c>
      <c r="D34" s="9"/>
      <c r="E34" s="9">
        <f t="shared" si="0"/>
        <v>2400</v>
      </c>
    </row>
    <row r="35" spans="1:5" ht="12.75" customHeight="1">
      <c r="A35" s="10" t="s">
        <v>50</v>
      </c>
      <c r="B35" s="10"/>
      <c r="C35" s="19">
        <f>C16-C17</f>
        <v>95341.64000000013</v>
      </c>
      <c r="D35" s="9"/>
      <c r="E35" s="9">
        <f t="shared" si="0"/>
        <v>95341.64000000013</v>
      </c>
    </row>
    <row r="36" spans="1:5" ht="15" customHeight="1">
      <c r="A36" s="13" t="s">
        <v>49</v>
      </c>
      <c r="B36" s="20">
        <f>'4 квартал '!C36</f>
        <v>0</v>
      </c>
      <c r="C36" s="18">
        <f>'1 квартал'!C36+'2 квартал '!C36+'3 квартал '!C36+'4 квартал '!C36</f>
        <v>-996829.98999999976</v>
      </c>
      <c r="D36" s="1"/>
      <c r="E36" s="9">
        <f t="shared" si="0"/>
        <v>-996829.98999999976</v>
      </c>
    </row>
    <row r="37" spans="1:5">
      <c r="A37" s="10" t="s">
        <v>29</v>
      </c>
      <c r="B37" s="20">
        <f>'4 квартал '!C37</f>
        <v>0</v>
      </c>
      <c r="C37" s="18">
        <f>'1 квартал'!C37+'2 квартал '!C37+'3 квартал '!C37+'4 квартал '!C37</f>
        <v>522591.44999999995</v>
      </c>
      <c r="D37" s="9"/>
      <c r="E37" s="9">
        <f t="shared" si="0"/>
        <v>522591.44999999995</v>
      </c>
    </row>
    <row r="38" spans="1:5">
      <c r="A38" s="10" t="s">
        <v>30</v>
      </c>
      <c r="B38" s="20">
        <f>'4 квартал '!C38</f>
        <v>0</v>
      </c>
      <c r="C38" s="18">
        <f>'1 квартал'!C38+'2 квартал '!C38+'3 квартал '!C38+'4 квартал '!C38</f>
        <v>618894.68999999994</v>
      </c>
      <c r="D38" s="9"/>
      <c r="E38" s="9">
        <f t="shared" si="0"/>
        <v>618894.68999999994</v>
      </c>
    </row>
    <row r="39" spans="1:5" ht="66" customHeight="1">
      <c r="A39" s="16" t="s">
        <v>19</v>
      </c>
      <c r="B39" s="16"/>
      <c r="C39" s="1"/>
      <c r="D39" s="40"/>
      <c r="E39" s="41"/>
    </row>
  </sheetData>
  <mergeCells count="16">
    <mergeCell ref="A5:C5"/>
    <mergeCell ref="D5:E5"/>
    <mergeCell ref="A1:E1"/>
    <mergeCell ref="A3:C3"/>
    <mergeCell ref="D3:E3"/>
    <mergeCell ref="A4:C4"/>
    <mergeCell ref="D4:E4"/>
    <mergeCell ref="A9:C9"/>
    <mergeCell ref="D9:E9"/>
    <mergeCell ref="D39:E39"/>
    <mergeCell ref="A6:C6"/>
    <mergeCell ref="D6:E6"/>
    <mergeCell ref="A7:C7"/>
    <mergeCell ref="D7:E7"/>
    <mergeCell ref="A8:C8"/>
    <mergeCell ref="D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 </vt:lpstr>
      <vt:lpstr>3 квартал </vt:lpstr>
      <vt:lpstr>4 квартал </vt:lpstr>
      <vt:lpstr>ИТОГО 2018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2018-09-20T12:00:45Z</cp:lastPrinted>
  <dcterms:created xsi:type="dcterms:W3CDTF">2015-02-18T08:40:04Z</dcterms:created>
  <dcterms:modified xsi:type="dcterms:W3CDTF">2018-12-14T07:33:28Z</dcterms:modified>
</cp:coreProperties>
</file>